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8180" windowHeight="7968" activeTab="1"/>
  </bookViews>
  <sheets>
    <sheet name="2019" sheetId="1" r:id="rId1"/>
    <sheet name="2020" sheetId="2" r:id="rId2"/>
    <sheet name="Sheet3" sheetId="3" r:id="rId3"/>
    <sheet name="Sheet4" sheetId="4" r:id="rId4"/>
  </sheets>
  <definedNames>
    <definedName name="_xlnm._FilterDatabase" localSheetId="0" hidden="1">'2019'!$A$2:$AD$64</definedName>
  </definedNames>
  <calcPr calcId="145621"/>
</workbook>
</file>

<file path=xl/calcChain.xml><?xml version="1.0" encoding="utf-8"?>
<calcChain xmlns="http://schemas.openxmlformats.org/spreadsheetml/2006/main">
  <c r="AD13" i="2" l="1"/>
  <c r="AD12" i="2"/>
  <c r="AD11" i="2"/>
  <c r="Z8" i="2"/>
  <c r="V8" i="2"/>
  <c r="R8" i="2"/>
  <c r="P8" i="2"/>
  <c r="N8" i="2"/>
  <c r="H13" i="2"/>
  <c r="I13" i="2"/>
  <c r="J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F13" i="2"/>
  <c r="G13" i="2" s="1"/>
  <c r="AD37" i="1" l="1"/>
  <c r="AD36" i="1"/>
  <c r="AD35" i="1"/>
  <c r="AD34" i="1"/>
  <c r="AD11" i="1" l="1"/>
  <c r="AD12" i="1"/>
  <c r="B12" i="2" s="1"/>
  <c r="Y13" i="1"/>
  <c r="Z13" i="1"/>
  <c r="AA13" i="1"/>
  <c r="AB13" i="1"/>
  <c r="AC13" i="1"/>
  <c r="B81" i="2"/>
  <c r="B79" i="2"/>
  <c r="B59" i="2"/>
  <c r="C56" i="2"/>
  <c r="Z46" i="2"/>
  <c r="AD44" i="2"/>
  <c r="AD43" i="2"/>
  <c r="AD37" i="2"/>
  <c r="AD36" i="2"/>
  <c r="AD35" i="2"/>
  <c r="AD34" i="2"/>
  <c r="AD32" i="2"/>
  <c r="C31" i="2"/>
  <c r="B30" i="2"/>
  <c r="B20" i="2"/>
  <c r="C20" i="2" s="1"/>
  <c r="AD18" i="2"/>
  <c r="AD20" i="2" s="1"/>
  <c r="X46" i="2"/>
  <c r="V46" i="2"/>
  <c r="T46" i="2"/>
  <c r="R46" i="2"/>
  <c r="P46" i="2"/>
  <c r="N46" i="2"/>
  <c r="L46" i="2"/>
  <c r="M48" i="2" s="1"/>
  <c r="J46" i="2"/>
  <c r="H46" i="2"/>
  <c r="I48" i="2" s="1"/>
  <c r="F46" i="2"/>
  <c r="J8" i="2" s="1"/>
  <c r="D46" i="2"/>
  <c r="W13" i="1"/>
  <c r="X13" i="1"/>
  <c r="X46" i="1" s="1"/>
  <c r="Y48" i="1" s="1"/>
  <c r="AD13" i="1" l="1"/>
  <c r="B11" i="2"/>
  <c r="B13" i="2" s="1"/>
  <c r="C46" i="2" s="1"/>
  <c r="C48" i="2" s="1"/>
  <c r="AD45" i="2"/>
  <c r="AD38" i="2"/>
  <c r="E48" i="2"/>
  <c r="G48" i="2"/>
  <c r="B60" i="2" s="1"/>
  <c r="Q48" i="2"/>
  <c r="U48" i="2"/>
  <c r="Y48" i="2"/>
  <c r="AD8" i="2"/>
  <c r="K48" i="2"/>
  <c r="O48" i="2"/>
  <c r="S48" i="2"/>
  <c r="W48" i="2"/>
  <c r="R13" i="1"/>
  <c r="U13" i="1"/>
  <c r="V13" i="1"/>
  <c r="V46" i="1" s="1"/>
  <c r="W48" i="1" s="1"/>
  <c r="T13" i="1"/>
  <c r="T46" i="1" l="1"/>
  <c r="U48" i="1" s="1"/>
  <c r="S13" i="1"/>
  <c r="AD20" i="1" l="1"/>
  <c r="AD18" i="1"/>
  <c r="AD32" i="1"/>
  <c r="AD44" i="1"/>
  <c r="AD43" i="1"/>
  <c r="AD45" i="1" s="1"/>
  <c r="AD38" i="1" l="1"/>
  <c r="Q13" i="1"/>
  <c r="R46" i="1"/>
  <c r="O13" i="1"/>
  <c r="P13" i="1"/>
  <c r="P46" i="1" s="1"/>
  <c r="Q48" i="1" s="1"/>
  <c r="K13" i="1"/>
  <c r="L13" i="1"/>
  <c r="M13" i="1"/>
  <c r="N13" i="1"/>
  <c r="N46" i="1" s="1"/>
  <c r="V8" i="1"/>
  <c r="R8" i="1" l="1"/>
  <c r="T8" i="1"/>
  <c r="S48" i="1"/>
  <c r="P8" i="1"/>
  <c r="O48" i="1"/>
  <c r="J48" i="1"/>
  <c r="H48" i="1" l="1"/>
  <c r="C56" i="1" l="1"/>
  <c r="B59" i="1"/>
  <c r="F13" i="1" l="1"/>
  <c r="Z46" i="1" l="1"/>
  <c r="Z8" i="1"/>
  <c r="AD8" i="1" s="1"/>
  <c r="B8" i="2" s="1"/>
  <c r="X8" i="1"/>
  <c r="N8" i="1"/>
  <c r="L46" i="1"/>
  <c r="M48" i="1" s="1"/>
  <c r="H13" i="1"/>
  <c r="H46" i="1" s="1"/>
  <c r="D13" i="1"/>
  <c r="D46" i="1" s="1"/>
  <c r="F8" i="1" s="1"/>
  <c r="F46" i="1"/>
  <c r="J13" i="1"/>
  <c r="J46" i="1" s="1"/>
  <c r="L8" i="1" s="1"/>
  <c r="C31" i="1"/>
  <c r="B30" i="1"/>
  <c r="AA48" i="1" l="1"/>
  <c r="AD48" i="1" s="1"/>
  <c r="AD46" i="1"/>
  <c r="I48" i="1"/>
  <c r="J8" i="1"/>
  <c r="H8" i="1"/>
  <c r="G48" i="1"/>
  <c r="B60" i="1" s="1"/>
  <c r="K48" i="1"/>
  <c r="B20" i="1"/>
  <c r="C20" i="1" s="1"/>
  <c r="B79" i="1"/>
  <c r="B81" i="1" s="1"/>
  <c r="B13" i="1" l="1"/>
  <c r="C46" i="1" s="1"/>
  <c r="D8" i="1" s="1"/>
  <c r="E48" i="1" l="1"/>
  <c r="C48" i="1"/>
</calcChain>
</file>

<file path=xl/comments1.xml><?xml version="1.0" encoding="utf-8"?>
<comments xmlns="http://schemas.openxmlformats.org/spreadsheetml/2006/main">
  <authors>
    <author>User</author>
    <author>Steve A</author>
  </authors>
  <commentList>
    <comment ref="R1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£500 transferred to Paypal acct </t>
        </r>
      </text>
    </comment>
    <comment ref="AD1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Bluejeans annual fee 16/10/2019 to 16/10/2020
Includes Currency converssion and Paypal fees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RCM EXPENSES 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RCM Expenses to Manchester Jan 2019</t>
        </r>
      </text>
    </comment>
    <comment ref="Y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Acting RCM Travel to London Convention Committee £87.50
£40 fuel
£20 parking
£7.50 Tube
£20 per diem 
Balnce of 12.50 
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Flyers Postage 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Payment to Jay V for flyer postage to EDM </t>
        </r>
      </text>
    </comment>
    <comment ref="S3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Royal mail postage flyers to Steve J </t>
        </r>
      </text>
    </comment>
    <comment ref="U3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Royal mail postage Key Tag to Christine B </t>
        </r>
      </text>
    </comment>
    <comment ref="W3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Bluejeans annual fee 16/10/2019 to 16/10/2020
Includes Currency converssion and Paypal fees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Printer ink 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RCM Admin 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PI Cards X 2000  and mugs reimbursed to RCM </t>
        </r>
      </text>
    </comment>
    <comment ref="O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Vista Print V-NA flyeras and Mugs</t>
        </r>
      </text>
    </comment>
    <comment ref="Q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Payment to UKSO for key tags </t>
        </r>
      </text>
    </comment>
    <comment ref="Y37" authorId="1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Postage for Key Tags £1.06 per 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Retfunded Admin from  RCM </t>
        </r>
      </text>
    </comment>
  </commentList>
</comments>
</file>

<file path=xl/comments2.xml><?xml version="1.0" encoding="utf-8"?>
<comments xmlns="http://schemas.openxmlformats.org/spreadsheetml/2006/main">
  <authors>
    <author>Steve A</author>
    <author>User</author>
  </authors>
  <commentList>
    <comment ref="G13" authorId="0">
      <text>
        <r>
          <rPr>
            <sz val="9"/>
            <color indexed="81"/>
            <rFont val="Tahoma"/>
            <charset val="1"/>
          </rPr>
          <t xml:space="preserve">Net contributions  since 29/12/2019
</t>
        </r>
      </text>
    </comment>
    <comment ref="B19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Bluejeans annual fee 16/10/2019 to 16/10/2020
Includes Currency converssion and Paypal fees</t>
        </r>
      </text>
    </comment>
    <comment ref="AD19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Bluejeans annual fee 16/10/2019 to 16/10/2020
Includes Currency converssion and Paypal fees</t>
        </r>
      </text>
    </comment>
    <comment ref="G34" authorId="0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Expenses to attend UKCNA committee re Virtual meeting room slot in July </t>
        </r>
      </text>
    </comment>
    <comment ref="I36" authorId="0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Payment to Big Nerd Software, Screen capture video software for creating how to videos, </t>
        </r>
      </text>
    </comment>
  </commentList>
</comments>
</file>

<file path=xl/sharedStrings.xml><?xml version="1.0" encoding="utf-8"?>
<sst xmlns="http://schemas.openxmlformats.org/spreadsheetml/2006/main" count="232" uniqueCount="89">
  <si>
    <t>Current Annual Expenditure:</t>
  </si>
  <si>
    <t xml:space="preserve">PayPal:     </t>
  </si>
  <si>
    <t xml:space="preserve">Bank Act: </t>
  </si>
  <si>
    <t xml:space="preserve">Website + Domain etc :  </t>
  </si>
  <si>
    <r>
      <t xml:space="preserve">Balance:  </t>
    </r>
    <r>
      <rPr>
        <b/>
        <sz val="11"/>
        <color theme="1"/>
        <rFont val="Calibri"/>
        <family val="2"/>
        <scheme val="minor"/>
      </rPr>
      <t/>
    </r>
  </si>
  <si>
    <t xml:space="preserve">Bluejeans account:         </t>
  </si>
  <si>
    <r>
      <t xml:space="preserve">Prudent Reserve:            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</si>
  <si>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Surplus Balance:             </t>
  </si>
  <si>
    <r>
      <t>Future projects:</t>
    </r>
    <r>
      <rPr>
        <b/>
        <sz val="11"/>
        <color theme="1"/>
        <rFont val="Calibri"/>
        <family val="2"/>
        <scheme val="minor"/>
      </rPr>
      <t xml:space="preserve">           </t>
    </r>
  </si>
  <si>
    <t>Donation to Region:</t>
  </si>
  <si>
    <t xml:space="preserve">Money Out </t>
  </si>
  <si>
    <t xml:space="preserve">Prudent reserve/ring fenced funds </t>
  </si>
  <si>
    <t xml:space="preserve">2 night accommodation </t>
  </si>
  <si>
    <t xml:space="preserve">3x Per diem </t>
  </si>
  <si>
    <t xml:space="preserve">Parking </t>
  </si>
  <si>
    <t xml:space="preserve">Total </t>
  </si>
  <si>
    <t>Fuel 358 mi @20p per mile (per RSC policy)</t>
  </si>
  <si>
    <t xml:space="preserve">Printing (printer suplies) </t>
  </si>
  <si>
    <r>
      <t xml:space="preserve"> Closing balance  as of  12/01/2019           </t>
    </r>
    <r>
      <rPr>
        <b/>
        <u/>
        <sz val="11"/>
        <color rgb="FFFF0000"/>
        <rFont val="Calibri"/>
        <family val="2"/>
        <scheme val="minor"/>
      </rPr>
      <t/>
    </r>
  </si>
  <si>
    <t>Item..</t>
  </si>
  <si>
    <t xml:space="preserve">Balance B/F </t>
  </si>
  <si>
    <t xml:space="preserve">Travel expenses from Region </t>
  </si>
  <si>
    <t xml:space="preserve">Receved </t>
  </si>
  <si>
    <t xml:space="preserve">Balance </t>
  </si>
  <si>
    <t>Money in</t>
  </si>
  <si>
    <t xml:space="preserve">  +/- prudent reserve </t>
  </si>
  <si>
    <t xml:space="preserve">Prudent reserve + set aside </t>
  </si>
  <si>
    <t>Misalaneous (See notes on entry)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</si>
  <si>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</si>
  <si>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</si>
  <si>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</si>
  <si>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</si>
  <si>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</si>
  <si>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</si>
  <si>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</si>
  <si>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</si>
  <si>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</si>
  <si>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</si>
  <si>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</si>
  <si>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</si>
  <si>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IN </t>
  </si>
  <si>
    <t>OUT</t>
  </si>
  <si>
    <t xml:space="preserve">SSL Compliance plugin </t>
  </si>
  <si>
    <t xml:space="preserve">Website expenses </t>
  </si>
  <si>
    <t>SSL Cerificaate for virtuabmlt.org</t>
  </si>
  <si>
    <t>?</t>
  </si>
  <si>
    <t>RCM (acting) Region Expenses Mancchester</t>
  </si>
  <si>
    <t xml:space="preserve">Flights From Bristiol </t>
  </si>
  <si>
    <t xml:space="preserve">Accomodation 3 nights </t>
  </si>
  <si>
    <t xml:space="preserve">Per diem x 4 </t>
  </si>
  <si>
    <t>April</t>
  </si>
  <si>
    <t xml:space="preserve">Start Date </t>
  </si>
  <si>
    <r>
      <t>Total expenditure:</t>
    </r>
    <r>
      <rPr>
        <sz val="11"/>
        <color theme="1"/>
        <rFont val="Calibri"/>
        <family val="2"/>
        <scheme val="minor"/>
      </rPr>
      <t xml:space="preserve">      </t>
    </r>
  </si>
  <si>
    <t xml:space="preserve">Prudent reserve </t>
  </si>
  <si>
    <t xml:space="preserve">Account balances to date </t>
  </si>
  <si>
    <t xml:space="preserve">Balance/Donations </t>
  </si>
  <si>
    <r>
      <t xml:space="preserve">Prudent Reserve:             </t>
    </r>
    <r>
      <rPr>
        <b/>
        <sz val="11"/>
        <color theme="0"/>
        <rFont val="Calibri"/>
        <family val="2"/>
        <scheme val="minor"/>
      </rPr>
      <t xml:space="preserve"> </t>
    </r>
  </si>
  <si>
    <r>
      <t>Future projects:</t>
    </r>
    <r>
      <rPr>
        <b/>
        <sz val="11"/>
        <color theme="0"/>
        <rFont val="Calibri"/>
        <family val="2"/>
        <scheme val="minor"/>
      </rPr>
      <t xml:space="preserve">           </t>
    </r>
  </si>
  <si>
    <t>Prudent reserve</t>
  </si>
  <si>
    <t>RCM  Expenses March Region Jersey 2019</t>
  </si>
  <si>
    <t xml:space="preserve">ASC Balance below  P/R </t>
  </si>
  <si>
    <t>per night</t>
  </si>
  <si>
    <t>Travel to and from Airports</t>
  </si>
  <si>
    <t xml:space="preserve">From RSC </t>
  </si>
  <si>
    <r>
      <t xml:space="preserve">Misalaneous expenses </t>
    </r>
    <r>
      <rPr>
        <b/>
        <sz val="11"/>
        <color rgb="FFFF0000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as notated</t>
    </r>
    <r>
      <rPr>
        <b/>
        <sz val="11"/>
        <color rgb="FFFF0000"/>
        <rFont val="Calibri"/>
        <family val="2"/>
        <scheme val="minor"/>
      </rPr>
      <t xml:space="preserve">) </t>
    </r>
  </si>
  <si>
    <r>
      <t>Total Annual expenditure:</t>
    </r>
    <r>
      <rPr>
        <sz val="11"/>
        <color theme="1"/>
        <rFont val="Calibri"/>
        <family val="2"/>
        <scheme val="minor"/>
      </rPr>
      <t xml:space="preserve">      </t>
    </r>
  </si>
  <si>
    <t>Date of update</t>
  </si>
  <si>
    <r>
      <t>Misalaneous expenses</t>
    </r>
    <r>
      <rPr>
        <b/>
        <i/>
        <sz val="11"/>
        <color rgb="FFFF0000"/>
        <rFont val="Calibri"/>
        <family val="2"/>
        <scheme val="minor"/>
      </rPr>
      <t xml:space="preserve"> (as notated)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</si>
  <si>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Acting RCM exp to Region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</si>
  <si>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r>
      <t xml:space="preserve">RCM/Expenses 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</si>
  <si>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t xml:space="preserve">Total out </t>
  </si>
  <si>
    <t xml:space="preserve">Total in </t>
  </si>
  <si>
    <t xml:space="preserve">Donations/balance to date </t>
  </si>
  <si>
    <t xml:space="preserve">Prudent reserve Reset June ASC from £1k </t>
  </si>
  <si>
    <r>
      <t xml:space="preserve">Admin/Printing/flyers etc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</si>
  <si>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r>
      <t xml:space="preserve">Acting RCM exp to Region 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(as notated)</t>
    </r>
    <r>
      <rPr>
        <b/>
        <i/>
        <sz val="11"/>
        <color theme="1"/>
        <rFont val="Calibri"/>
        <family val="2"/>
        <scheme val="minor"/>
      </rPr>
      <t xml:space="preserve"> </t>
    </r>
  </si>
  <si>
    <r>
      <t xml:space="preserve">Admin/Printing/flyers etc </t>
    </r>
    <r>
      <rPr>
        <b/>
        <i/>
        <sz val="11"/>
        <color rgb="FFFF0000"/>
        <rFont val="Calibri"/>
        <family val="2"/>
        <scheme val="minor"/>
      </rPr>
      <t xml:space="preserve"> (as notated) </t>
    </r>
  </si>
  <si>
    <r>
      <t xml:space="preserve">Misalaneous </t>
    </r>
    <r>
      <rPr>
        <b/>
        <i/>
        <sz val="11"/>
        <color rgb="FFFF0000"/>
        <rFont val="Calibri"/>
        <family val="2"/>
        <scheme val="minor"/>
      </rPr>
      <t>(See notes on entry)</t>
    </r>
  </si>
  <si>
    <t xml:space="preserve">Bluejeans account:16/10/2018-16/10/2019          </t>
  </si>
  <si>
    <r>
      <t xml:space="preserve"> Closing balance  as of 29/12/2019           </t>
    </r>
    <r>
      <rPr>
        <b/>
        <u/>
        <sz val="11"/>
        <color rgb="FFFF0000"/>
        <rFont val="Calibri"/>
        <family val="2"/>
        <scheme val="minor"/>
      </rPr>
      <t/>
    </r>
  </si>
  <si>
    <t xml:space="preserve">Balance B/F  </t>
  </si>
  <si>
    <t xml:space="preserve">Year End  </t>
  </si>
  <si>
    <t>HIGNA ASC Balnce Sheet 2020</t>
  </si>
  <si>
    <t xml:space="preserve">Bluejeans account:16/10/2019-16/10/2020          </t>
  </si>
  <si>
    <t>Start Date 01.01.2020</t>
  </si>
  <si>
    <t>Total Donations 01/01/2019 - 18/12/2019</t>
  </si>
  <si>
    <t>29/13/2019</t>
  </si>
  <si>
    <t>Balance/Contibutions</t>
  </si>
  <si>
    <t>HIGNA ASC Balnce Sheet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</si>
</sst>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164" fontId="1" fillId="0" borderId="0" xfId="0" applyNumberFormat="1" applyFont="1" applyBorder="1"/>
    <xf numFmtId="164" fontId="13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2" borderId="0" xfId="0" applyFill="1" applyBorder="1"/>
    <xf numFmtId="0" fontId="1" fillId="0" borderId="0" xfId="0" applyFon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2" borderId="16" xfId="0" applyNumberFormat="1" applyFont="1" applyFill="1" applyBorder="1"/>
    <xf numFmtId="164" fontId="1" fillId="2" borderId="15" xfId="0" applyNumberFormat="1" applyFont="1" applyFill="1" applyBorder="1"/>
    <xf numFmtId="164" fontId="1" fillId="2" borderId="13" xfId="0" applyNumberFormat="1" applyFont="1" applyFill="1" applyBorder="1"/>
    <xf numFmtId="164" fontId="1" fillId="2" borderId="17" xfId="0" applyNumberFormat="1" applyFont="1" applyFill="1" applyBorder="1"/>
    <xf numFmtId="164" fontId="1" fillId="2" borderId="4" xfId="0" applyNumberFormat="1" applyFont="1" applyFill="1" applyBorder="1"/>
    <xf numFmtId="164" fontId="3" fillId="2" borderId="16" xfId="0" applyNumberFormat="1" applyFont="1" applyFill="1" applyBorder="1"/>
    <xf numFmtId="0" fontId="0" fillId="2" borderId="4" xfId="0" applyFill="1" applyBorder="1"/>
    <xf numFmtId="164" fontId="1" fillId="2" borderId="16" xfId="0" applyNumberFormat="1" applyFont="1" applyFill="1" applyBorder="1" applyAlignment="1">
      <alignment horizontal="right"/>
    </xf>
    <xf numFmtId="164" fontId="9" fillId="2" borderId="16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 wrapText="1"/>
    </xf>
    <xf numFmtId="164" fontId="9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5" fillId="2" borderId="13" xfId="0" applyNumberFormat="1" applyFont="1" applyFill="1" applyBorder="1"/>
    <xf numFmtId="0" fontId="1" fillId="0" borderId="1" xfId="0" applyFont="1" applyBorder="1" applyAlignment="1">
      <alignment vertical="center"/>
    </xf>
    <xf numFmtId="164" fontId="1" fillId="2" borderId="7" xfId="0" applyNumberFormat="1" applyFont="1" applyFill="1" applyBorder="1"/>
    <xf numFmtId="0" fontId="0" fillId="0" borderId="0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0" fontId="0" fillId="0" borderId="16" xfId="0" applyFill="1" applyBorder="1"/>
    <xf numFmtId="164" fontId="10" fillId="0" borderId="16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164" fontId="1" fillId="0" borderId="4" xfId="0" applyNumberFormat="1" applyFont="1" applyFill="1" applyBorder="1"/>
    <xf numFmtId="164" fontId="10" fillId="0" borderId="4" xfId="0" applyNumberFormat="1" applyFont="1" applyFill="1" applyBorder="1"/>
    <xf numFmtId="164" fontId="1" fillId="0" borderId="4" xfId="0" applyNumberFormat="1" applyFont="1" applyFill="1" applyBorder="1" applyAlignment="1"/>
    <xf numFmtId="164" fontId="1" fillId="0" borderId="17" xfId="0" applyNumberFormat="1" applyFont="1" applyFill="1" applyBorder="1"/>
    <xf numFmtId="164" fontId="1" fillId="0" borderId="4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right"/>
    </xf>
    <xf numFmtId="164" fontId="1" fillId="0" borderId="15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0" fillId="0" borderId="4" xfId="0" applyFill="1" applyBorder="1"/>
    <xf numFmtId="164" fontId="1" fillId="2" borderId="5" xfId="0" applyNumberFormat="1" applyFont="1" applyFill="1" applyBorder="1"/>
    <xf numFmtId="164" fontId="15" fillId="2" borderId="16" xfId="0" applyNumberFormat="1" applyFont="1" applyFill="1" applyBorder="1"/>
    <xf numFmtId="164" fontId="15" fillId="2" borderId="5" xfId="0" applyNumberFormat="1" applyFont="1" applyFill="1" applyBorder="1"/>
    <xf numFmtId="164" fontId="15" fillId="2" borderId="1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right" wrapText="1"/>
    </xf>
    <xf numFmtId="0" fontId="0" fillId="0" borderId="16" xfId="0" applyBorder="1" applyAlignment="1">
      <alignment horizontal="center"/>
    </xf>
    <xf numFmtId="164" fontId="1" fillId="0" borderId="16" xfId="0" applyNumberFormat="1" applyFont="1" applyBorder="1"/>
    <xf numFmtId="0" fontId="2" fillId="0" borderId="16" xfId="0" applyFont="1" applyBorder="1"/>
    <xf numFmtId="164" fontId="1" fillId="0" borderId="15" xfId="0" applyNumberFormat="1" applyFont="1" applyBorder="1"/>
    <xf numFmtId="0" fontId="2" fillId="0" borderId="4" xfId="0" applyFont="1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2" fillId="0" borderId="16" xfId="0" applyFont="1" applyFill="1" applyBorder="1"/>
    <xf numFmtId="0" fontId="2" fillId="0" borderId="4" xfId="0" applyFont="1" applyFill="1" applyBorder="1"/>
    <xf numFmtId="0" fontId="0" fillId="2" borderId="5" xfId="0" applyFill="1" applyBorder="1"/>
    <xf numFmtId="0" fontId="2" fillId="2" borderId="5" xfId="0" applyFont="1" applyFill="1" applyBorder="1"/>
    <xf numFmtId="0" fontId="2" fillId="2" borderId="10" xfId="0" applyFont="1" applyFill="1" applyBorder="1"/>
    <xf numFmtId="0" fontId="2" fillId="2" borderId="5" xfId="0" applyFont="1" applyFill="1" applyBorder="1" applyAlignment="1"/>
    <xf numFmtId="0" fontId="2" fillId="2" borderId="7" xfId="0" applyFont="1" applyFill="1" applyBorder="1"/>
    <xf numFmtId="164" fontId="14" fillId="2" borderId="5" xfId="0" applyNumberFormat="1" applyFont="1" applyFill="1" applyBorder="1"/>
    <xf numFmtId="164" fontId="1" fillId="2" borderId="7" xfId="0" applyNumberFormat="1" applyFont="1" applyFill="1" applyBorder="1" applyAlignment="1">
      <alignment horizontal="right"/>
    </xf>
    <xf numFmtId="0" fontId="0" fillId="2" borderId="6" xfId="0" applyFill="1" applyBorder="1"/>
    <xf numFmtId="164" fontId="1" fillId="2" borderId="5" xfId="0" applyNumberFormat="1" applyFont="1" applyFill="1" applyBorder="1" applyAlignment="1">
      <alignment horizontal="right"/>
    </xf>
    <xf numFmtId="164" fontId="10" fillId="2" borderId="5" xfId="0" applyNumberFormat="1" applyFont="1" applyFill="1" applyBorder="1"/>
    <xf numFmtId="164" fontId="1" fillId="2" borderId="10" xfId="0" applyNumberFormat="1" applyFont="1" applyFill="1" applyBorder="1"/>
    <xf numFmtId="164" fontId="10" fillId="2" borderId="7" xfId="0" applyNumberFormat="1" applyFont="1" applyFill="1" applyBorder="1"/>
    <xf numFmtId="164" fontId="1" fillId="2" borderId="6" xfId="0" applyNumberFormat="1" applyFont="1" applyFill="1" applyBorder="1"/>
    <xf numFmtId="0" fontId="0" fillId="2" borderId="15" xfId="0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0" fillId="2" borderId="16" xfId="0" applyFill="1" applyBorder="1"/>
    <xf numFmtId="0" fontId="7" fillId="2" borderId="4" xfId="0" applyFont="1" applyFill="1" applyBorder="1" applyAlignment="1"/>
    <xf numFmtId="0" fontId="0" fillId="2" borderId="17" xfId="0" applyFill="1" applyBorder="1"/>
    <xf numFmtId="0" fontId="1" fillId="0" borderId="16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0" fillId="0" borderId="16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16" xfId="0" applyNumberFormat="1" applyFill="1" applyBorder="1"/>
    <xf numFmtId="164" fontId="1" fillId="0" borderId="16" xfId="0" applyNumberFormat="1" applyFont="1" applyBorder="1" applyAlignment="1">
      <alignment horizontal="right" wrapText="1"/>
    </xf>
    <xf numFmtId="164" fontId="5" fillId="0" borderId="0" xfId="0" applyNumberFormat="1" applyFont="1" applyBorder="1"/>
    <xf numFmtId="0" fontId="0" fillId="2" borderId="7" xfId="0" applyFill="1" applyBorder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1" fillId="2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6" fillId="0" borderId="17" xfId="0" applyFont="1" applyFill="1" applyBorder="1"/>
    <xf numFmtId="0" fontId="6" fillId="0" borderId="17" xfId="0" applyFont="1" applyBorder="1"/>
    <xf numFmtId="164" fontId="3" fillId="0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7" fillId="0" borderId="4" xfId="0" applyFont="1" applyFill="1" applyBorder="1"/>
    <xf numFmtId="0" fontId="7" fillId="0" borderId="4" xfId="0" applyFont="1" applyBorder="1"/>
    <xf numFmtId="164" fontId="16" fillId="2" borderId="4" xfId="0" applyNumberFormat="1" applyFont="1" applyFill="1" applyBorder="1"/>
    <xf numFmtId="0" fontId="14" fillId="0" borderId="0" xfId="0" applyFont="1" applyBorder="1" applyAlignment="1">
      <alignment vertical="center"/>
    </xf>
    <xf numFmtId="164" fontId="13" fillId="2" borderId="16" xfId="0" applyNumberFormat="1" applyFont="1" applyFill="1" applyBorder="1"/>
    <xf numFmtId="0" fontId="17" fillId="0" borderId="0" xfId="0" applyFont="1" applyBorder="1" applyAlignment="1">
      <alignment vertical="center"/>
    </xf>
    <xf numFmtId="0" fontId="13" fillId="0" borderId="0" xfId="0" applyFont="1" applyBorder="1"/>
    <xf numFmtId="164" fontId="13" fillId="0" borderId="0" xfId="0" applyNumberFormat="1" applyFont="1" applyFill="1" applyBorder="1"/>
    <xf numFmtId="0" fontId="14" fillId="0" borderId="0" xfId="0" applyFont="1" applyBorder="1"/>
    <xf numFmtId="164" fontId="1" fillId="3" borderId="16" xfId="0" applyNumberFormat="1" applyFont="1" applyFill="1" applyBorder="1"/>
    <xf numFmtId="164" fontId="1" fillId="3" borderId="4" xfId="0" applyNumberFormat="1" applyFont="1" applyFill="1" applyBorder="1"/>
    <xf numFmtId="164" fontId="1" fillId="3" borderId="15" xfId="0" applyNumberFormat="1" applyFont="1" applyFill="1" applyBorder="1"/>
    <xf numFmtId="164" fontId="23" fillId="2" borderId="4" xfId="0" applyNumberFormat="1" applyFont="1" applyFill="1" applyBorder="1"/>
    <xf numFmtId="0" fontId="14" fillId="0" borderId="0" xfId="0" applyFont="1" applyFill="1" applyBorder="1"/>
    <xf numFmtId="164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4" fontId="0" fillId="0" borderId="0" xfId="0" applyNumberFormat="1" applyBorder="1"/>
    <xf numFmtId="4" fontId="0" fillId="2" borderId="4" xfId="0" applyNumberFormat="1" applyFill="1" applyBorder="1"/>
    <xf numFmtId="4" fontId="1" fillId="2" borderId="4" xfId="0" applyNumberFormat="1" applyFont="1" applyFill="1" applyBorder="1"/>
    <xf numFmtId="4" fontId="0" fillId="2" borderId="4" xfId="0" applyNumberFormat="1" applyFill="1" applyBorder="1" applyAlignment="1">
      <alignment horizontal="center"/>
    </xf>
    <xf numFmtId="164" fontId="0" fillId="2" borderId="17" xfId="0" applyNumberFormat="1" applyFill="1" applyBorder="1"/>
    <xf numFmtId="164" fontId="0" fillId="2" borderId="4" xfId="0" applyNumberFormat="1" applyFill="1" applyBorder="1"/>
    <xf numFmtId="0" fontId="0" fillId="2" borderId="4" xfId="0" applyFill="1" applyBorder="1" applyAlignment="1">
      <alignment vertical="center"/>
    </xf>
    <xf numFmtId="164" fontId="1" fillId="2" borderId="7" xfId="0" applyNumberFormat="1" applyFont="1" applyFill="1" applyBorder="1" applyAlignment="1"/>
    <xf numFmtId="164" fontId="1" fillId="0" borderId="7" xfId="0" applyNumberFormat="1" applyFont="1" applyFill="1" applyBorder="1" applyAlignment="1">
      <alignment vertical="center"/>
    </xf>
    <xf numFmtId="164" fontId="0" fillId="0" borderId="4" xfId="0" applyNumberFormat="1" applyFill="1" applyBorder="1"/>
    <xf numFmtId="164" fontId="8" fillId="2" borderId="4" xfId="0" applyNumberFormat="1" applyFont="1" applyFill="1" applyBorder="1" applyAlignment="1"/>
    <xf numFmtId="164" fontId="2" fillId="0" borderId="4" xfId="0" applyNumberFormat="1" applyFont="1" applyFill="1" applyBorder="1" applyAlignment="1"/>
    <xf numFmtId="164" fontId="21" fillId="2" borderId="4" xfId="0" applyNumberFormat="1" applyFont="1" applyFill="1" applyBorder="1" applyAlignment="1"/>
    <xf numFmtId="164" fontId="21" fillId="0" borderId="4" xfId="0" applyNumberFormat="1" applyFont="1" applyFill="1" applyBorder="1" applyAlignment="1"/>
    <xf numFmtId="164" fontId="0" fillId="2" borderId="7" xfId="0" applyNumberFormat="1" applyFill="1" applyBorder="1"/>
    <xf numFmtId="164" fontId="1" fillId="2" borderId="3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/>
    <xf numFmtId="164" fontId="0" fillId="2" borderId="16" xfId="0" applyNumberFormat="1" applyFill="1" applyBorder="1"/>
    <xf numFmtId="4" fontId="0" fillId="0" borderId="0" xfId="0" applyNumberForma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13" fillId="0" borderId="13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/>
    <xf numFmtId="14" fontId="1" fillId="3" borderId="7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/>
    <xf numFmtId="0" fontId="0" fillId="0" borderId="9" xfId="0" applyBorder="1" applyAlignment="1"/>
    <xf numFmtId="14" fontId="1" fillId="2" borderId="7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1" fillId="0" borderId="7" xfId="0" applyNumberFormat="1" applyFont="1" applyFill="1" applyBorder="1" applyAlignment="1"/>
    <xf numFmtId="164" fontId="1" fillId="0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5" fillId="3" borderId="14" xfId="0" applyNumberFormat="1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0" fillId="2" borderId="11" xfId="0" applyFill="1" applyBorder="1" applyAlignment="1"/>
    <xf numFmtId="14" fontId="1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/>
    <xf numFmtId="0" fontId="0" fillId="2" borderId="12" xfId="0" applyFill="1" applyBorder="1" applyAlignment="1"/>
    <xf numFmtId="0" fontId="0" fillId="0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/>
    <xf numFmtId="164" fontId="1" fillId="2" borderId="1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1"/>
  <sheetViews>
    <sheetView showGridLines="0" showZeros="0" topLeftCell="A9" zoomScale="75" zoomScaleNormal="75" workbookViewId="0">
      <selection activeCell="F13" sqref="F13"/>
    </sheetView>
  </sheetViews>
  <sheetFormatPr defaultRowHeight="14.4"/>
  <cols>
    <col min="1" max="1" width="38.44140625" style="3" customWidth="1"/>
    <col min="2" max="2" width="12.44140625" style="40" customWidth="1"/>
    <col min="3" max="3" width="11.5546875" style="12" customWidth="1"/>
    <col min="4" max="6" width="13.109375" style="42" customWidth="1"/>
    <col min="7" max="7" width="10.77734375" style="12" bestFit="1" customWidth="1"/>
    <col min="8" max="8" width="10.77734375" style="12" customWidth="1"/>
    <col min="9" max="9" width="11.44140625" style="40" customWidth="1"/>
    <col min="10" max="10" width="9.77734375" style="40" customWidth="1"/>
    <col min="11" max="11" width="9.6640625" style="3" customWidth="1"/>
    <col min="12" max="12" width="9.88671875" style="12" customWidth="1"/>
    <col min="13" max="13" width="9.88671875" style="3" customWidth="1"/>
    <col min="14" max="14" width="10.5546875" style="12" customWidth="1"/>
    <col min="15" max="15" width="10.5546875" style="3" customWidth="1"/>
    <col min="16" max="17" width="10.109375" style="3" customWidth="1"/>
    <col min="18" max="19" width="9.6640625" style="3" customWidth="1"/>
    <col min="20" max="21" width="10" style="3" customWidth="1"/>
    <col min="22" max="27" width="9.6640625" style="3" customWidth="1"/>
    <col min="28" max="28" width="2.6640625" style="8" customWidth="1"/>
    <col min="29" max="29" width="46.44140625" style="3" customWidth="1"/>
    <col min="30" max="30" width="17.88671875" style="187" customWidth="1"/>
    <col min="31" max="16384" width="8.88671875" style="3"/>
  </cols>
  <sheetData>
    <row r="1" spans="1:30">
      <c r="K1" s="12"/>
    </row>
    <row r="2" spans="1:30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</row>
    <row r="3" spans="1:30">
      <c r="A3" s="135" t="s">
        <v>88</v>
      </c>
      <c r="B3" s="133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  <c r="AC3" s="110" t="s">
        <v>81</v>
      </c>
      <c r="AD3" s="188"/>
    </row>
    <row r="4" spans="1:30">
      <c r="A4" s="4"/>
      <c r="B4" s="38"/>
      <c r="C4" s="38"/>
      <c r="G4" s="38"/>
      <c r="H4" s="39"/>
      <c r="I4" s="39"/>
      <c r="J4" s="41"/>
      <c r="K4" s="7"/>
      <c r="L4" s="38"/>
      <c r="M4" s="7"/>
      <c r="AB4" s="104"/>
      <c r="AC4" s="14"/>
      <c r="AD4" s="188"/>
    </row>
    <row r="5" spans="1:30" s="15" customFormat="1">
      <c r="A5" s="136" t="s">
        <v>66</v>
      </c>
      <c r="B5" s="201">
        <v>43478</v>
      </c>
      <c r="C5" s="219"/>
      <c r="D5" s="215">
        <v>43480</v>
      </c>
      <c r="E5" s="218"/>
      <c r="F5" s="213">
        <v>43512</v>
      </c>
      <c r="G5" s="217"/>
      <c r="H5" s="215">
        <v>43548</v>
      </c>
      <c r="I5" s="216"/>
      <c r="J5" s="213">
        <v>43576</v>
      </c>
      <c r="K5" s="217"/>
      <c r="L5" s="215">
        <v>43615</v>
      </c>
      <c r="M5" s="216"/>
      <c r="N5" s="213">
        <v>43646</v>
      </c>
      <c r="O5" s="217"/>
      <c r="P5" s="215">
        <v>43677</v>
      </c>
      <c r="Q5" s="216"/>
      <c r="R5" s="213">
        <v>43695</v>
      </c>
      <c r="S5" s="217"/>
      <c r="T5" s="215">
        <v>43714</v>
      </c>
      <c r="U5" s="216"/>
      <c r="V5" s="213">
        <v>43755</v>
      </c>
      <c r="W5" s="217"/>
      <c r="X5" s="215">
        <v>43792</v>
      </c>
      <c r="Y5" s="216"/>
      <c r="Z5" s="213" t="s">
        <v>86</v>
      </c>
      <c r="AA5" s="214"/>
      <c r="AB5" s="72"/>
      <c r="AC5" s="111" t="s">
        <v>19</v>
      </c>
      <c r="AD5" s="189"/>
    </row>
    <row r="6" spans="1:30">
      <c r="A6" s="76"/>
      <c r="B6" s="21"/>
      <c r="C6" s="81"/>
      <c r="D6" s="47"/>
      <c r="E6" s="131"/>
      <c r="F6" s="47"/>
      <c r="G6" s="131"/>
      <c r="H6" s="47"/>
      <c r="I6" s="131"/>
      <c r="J6" s="47"/>
      <c r="K6" s="131"/>
      <c r="L6" s="47"/>
      <c r="M6" s="131"/>
      <c r="N6" s="47"/>
      <c r="O6" s="131"/>
      <c r="P6" s="47"/>
      <c r="Q6" s="131"/>
      <c r="R6" s="47"/>
      <c r="S6" s="131"/>
      <c r="T6" s="47"/>
      <c r="U6" s="131"/>
      <c r="V6" s="47"/>
      <c r="W6" s="131"/>
      <c r="X6" s="47"/>
      <c r="Y6" s="131"/>
      <c r="Z6" s="47"/>
      <c r="AA6" s="131"/>
      <c r="AB6" s="104"/>
      <c r="AC6" s="14"/>
      <c r="AD6" s="188"/>
    </row>
    <row r="7" spans="1:30">
      <c r="A7" s="76"/>
      <c r="B7" s="195" t="s">
        <v>51</v>
      </c>
      <c r="C7" s="196"/>
      <c r="D7" s="195" t="s">
        <v>28</v>
      </c>
      <c r="E7" s="196"/>
      <c r="F7" s="201" t="s">
        <v>29</v>
      </c>
      <c r="G7" s="203"/>
      <c r="H7" s="195" t="s">
        <v>30</v>
      </c>
      <c r="I7" s="196"/>
      <c r="J7" s="201" t="s">
        <v>50</v>
      </c>
      <c r="K7" s="203" t="s">
        <v>31</v>
      </c>
      <c r="L7" s="195" t="s">
        <v>32</v>
      </c>
      <c r="M7" s="196"/>
      <c r="N7" s="201" t="s">
        <v>33</v>
      </c>
      <c r="O7" s="203"/>
      <c r="P7" s="195" t="s">
        <v>34</v>
      </c>
      <c r="Q7" s="196"/>
      <c r="R7" s="201" t="s">
        <v>35</v>
      </c>
      <c r="S7" s="203"/>
      <c r="T7" s="195" t="s">
        <v>36</v>
      </c>
      <c r="U7" s="196"/>
      <c r="V7" s="201" t="s">
        <v>37</v>
      </c>
      <c r="W7" s="203"/>
      <c r="X7" s="195" t="s">
        <v>38</v>
      </c>
      <c r="Y7" s="196"/>
      <c r="Z7" s="201" t="s">
        <v>39</v>
      </c>
      <c r="AA7" s="202"/>
      <c r="AB7" s="105"/>
      <c r="AC7" s="14"/>
      <c r="AD7" s="188"/>
    </row>
    <row r="8" spans="1:30">
      <c r="A8" s="100" t="s">
        <v>20</v>
      </c>
      <c r="B8" s="197">
        <v>1269.57</v>
      </c>
      <c r="C8" s="198"/>
      <c r="D8" s="197">
        <f>$C$46</f>
        <v>996.38999999999987</v>
      </c>
      <c r="E8" s="198"/>
      <c r="F8" s="220">
        <f>$D$46</f>
        <v>1013.72</v>
      </c>
      <c r="G8" s="221"/>
      <c r="H8" s="197">
        <f>$F$46</f>
        <v>697.13999999999987</v>
      </c>
      <c r="I8" s="198"/>
      <c r="J8" s="222">
        <f>$H$46</f>
        <v>1308.9000000000001</v>
      </c>
      <c r="K8" s="223"/>
      <c r="L8" s="209">
        <f t="shared" ref="L8" si="0">$J$46</f>
        <v>1000.77</v>
      </c>
      <c r="M8" s="210"/>
      <c r="N8" s="199">
        <f t="shared" ref="N8" si="1">$N$46</f>
        <v>1065.99</v>
      </c>
      <c r="O8" s="211"/>
      <c r="P8" s="209">
        <f t="shared" ref="P8" si="2">$N$46</f>
        <v>1065.99</v>
      </c>
      <c r="Q8" s="210"/>
      <c r="R8" s="199">
        <f t="shared" ref="R8" si="3">$P$46</f>
        <v>1010.7799999999997</v>
      </c>
      <c r="S8" s="211"/>
      <c r="T8" s="209">
        <f t="shared" ref="T8" si="4">$R$46</f>
        <v>1084.1599999999999</v>
      </c>
      <c r="U8" s="210"/>
      <c r="V8" s="199">
        <f>$T$46</f>
        <v>1100.4100000000001</v>
      </c>
      <c r="W8" s="211"/>
      <c r="X8" s="209">
        <f>$V$46</f>
        <v>939.45</v>
      </c>
      <c r="Y8" s="210"/>
      <c r="Z8" s="199">
        <f>$X$46</f>
        <v>979.8</v>
      </c>
      <c r="AA8" s="211"/>
      <c r="AB8" s="72"/>
      <c r="AC8" s="112" t="s">
        <v>80</v>
      </c>
      <c r="AD8" s="33">
        <f>$Z$8</f>
        <v>979.8</v>
      </c>
    </row>
    <row r="9" spans="1:30" s="7" customFormat="1">
      <c r="A9" s="71"/>
      <c r="B9" s="143" t="s">
        <v>40</v>
      </c>
      <c r="C9" s="135" t="s">
        <v>41</v>
      </c>
      <c r="D9" s="58" t="s">
        <v>40</v>
      </c>
      <c r="E9" s="144" t="s">
        <v>41</v>
      </c>
      <c r="F9" s="143" t="s">
        <v>40</v>
      </c>
      <c r="G9" s="135" t="s">
        <v>41</v>
      </c>
      <c r="H9" s="58" t="s">
        <v>40</v>
      </c>
      <c r="I9" s="144" t="s">
        <v>41</v>
      </c>
      <c r="J9" s="135" t="s">
        <v>40</v>
      </c>
      <c r="K9" s="143" t="s">
        <v>41</v>
      </c>
      <c r="L9" s="58" t="s">
        <v>40</v>
      </c>
      <c r="M9" s="144" t="s">
        <v>41</v>
      </c>
      <c r="N9" s="143" t="s">
        <v>40</v>
      </c>
      <c r="O9" s="135" t="s">
        <v>41</v>
      </c>
      <c r="P9" s="58" t="s">
        <v>40</v>
      </c>
      <c r="Q9" s="144" t="s">
        <v>41</v>
      </c>
      <c r="R9" s="143" t="s">
        <v>40</v>
      </c>
      <c r="S9" s="135" t="s">
        <v>41</v>
      </c>
      <c r="T9" s="58" t="s">
        <v>40</v>
      </c>
      <c r="U9" s="144" t="s">
        <v>41</v>
      </c>
      <c r="V9" s="143" t="s">
        <v>40</v>
      </c>
      <c r="W9" s="135" t="s">
        <v>41</v>
      </c>
      <c r="X9" s="58" t="s">
        <v>40</v>
      </c>
      <c r="Y9" s="144" t="s">
        <v>41</v>
      </c>
      <c r="Z9" s="143" t="s">
        <v>40</v>
      </c>
      <c r="AA9" s="135" t="s">
        <v>41</v>
      </c>
      <c r="AB9" s="105"/>
      <c r="AC9" s="5"/>
      <c r="AD9" s="188"/>
    </row>
    <row r="10" spans="1:30" ht="15" thickBot="1">
      <c r="A10" s="101" t="s">
        <v>54</v>
      </c>
      <c r="B10" s="199"/>
      <c r="C10" s="200"/>
      <c r="D10" s="199"/>
      <c r="E10" s="200"/>
      <c r="F10" s="199"/>
      <c r="G10" s="200"/>
      <c r="H10" s="199"/>
      <c r="I10" s="200"/>
      <c r="J10" s="199"/>
      <c r="K10" s="200"/>
      <c r="L10" s="199"/>
      <c r="M10" s="200"/>
      <c r="N10" s="199"/>
      <c r="O10" s="200"/>
      <c r="P10" s="199"/>
      <c r="Q10" s="200"/>
      <c r="R10" s="199"/>
      <c r="S10" s="200"/>
      <c r="T10" s="199"/>
      <c r="U10" s="200"/>
      <c r="V10" s="199"/>
      <c r="W10" s="200"/>
      <c r="X10" s="199"/>
      <c r="Y10" s="200"/>
      <c r="Z10" s="199"/>
      <c r="AA10" s="200"/>
      <c r="AB10" s="104"/>
      <c r="AC10" s="117" t="s">
        <v>72</v>
      </c>
      <c r="AD10" s="188"/>
    </row>
    <row r="11" spans="1:30">
      <c r="A11" s="129" t="s">
        <v>1</v>
      </c>
      <c r="B11" s="22">
        <v>883.05</v>
      </c>
      <c r="C11" s="83"/>
      <c r="D11" s="60">
        <v>460.2</v>
      </c>
      <c r="E11" s="47"/>
      <c r="F11" s="30">
        <v>556.75</v>
      </c>
      <c r="G11" s="91"/>
      <c r="H11" s="52">
        <v>434.9</v>
      </c>
      <c r="I11" s="52"/>
      <c r="J11" s="22">
        <v>242.19</v>
      </c>
      <c r="K11" s="22"/>
      <c r="L11" s="162">
        <v>242.19</v>
      </c>
      <c r="M11" s="74"/>
      <c r="N11" s="22">
        <v>291.11</v>
      </c>
      <c r="O11" s="22"/>
      <c r="P11" s="161">
        <v>268.62</v>
      </c>
      <c r="Q11" s="74"/>
      <c r="R11" s="21">
        <v>734.14</v>
      </c>
      <c r="S11" s="21"/>
      <c r="T11" s="21">
        <v>749.59</v>
      </c>
      <c r="U11" s="21"/>
      <c r="V11" s="21">
        <v>842.47</v>
      </c>
      <c r="W11" s="21"/>
      <c r="X11" s="21">
        <v>640.78</v>
      </c>
      <c r="Y11" s="21"/>
      <c r="Z11" s="21">
        <v>671.96</v>
      </c>
      <c r="AA11" s="21"/>
      <c r="AB11" s="72"/>
      <c r="AC11" s="114" t="s">
        <v>1</v>
      </c>
      <c r="AD11" s="28">
        <f t="shared" ref="AD11:AD12" si="5">Z11</f>
        <v>671.96</v>
      </c>
    </row>
    <row r="12" spans="1:30">
      <c r="A12" s="129" t="s">
        <v>2</v>
      </c>
      <c r="B12" s="21">
        <v>386.52</v>
      </c>
      <c r="C12" s="84"/>
      <c r="D12" s="43">
        <v>578.52</v>
      </c>
      <c r="E12" s="45"/>
      <c r="F12" s="28">
        <v>611.52</v>
      </c>
      <c r="G12" s="65"/>
      <c r="H12" s="53">
        <v>611</v>
      </c>
      <c r="I12" s="53"/>
      <c r="J12" s="21">
        <v>827.52</v>
      </c>
      <c r="K12" s="21"/>
      <c r="L12" s="160">
        <v>827.52</v>
      </c>
      <c r="M12" s="72"/>
      <c r="N12" s="21">
        <v>827.52</v>
      </c>
      <c r="O12" s="21"/>
      <c r="P12" s="161">
        <v>827.52</v>
      </c>
      <c r="Q12" s="72"/>
      <c r="R12" s="22">
        <v>351.52</v>
      </c>
      <c r="S12" s="22"/>
      <c r="T12" s="22">
        <v>351.52</v>
      </c>
      <c r="U12" s="22"/>
      <c r="V12" s="22">
        <v>351.52</v>
      </c>
      <c r="W12" s="22"/>
      <c r="X12" s="22">
        <v>351.52</v>
      </c>
      <c r="Y12" s="22"/>
      <c r="Z12" s="22">
        <v>364.52</v>
      </c>
      <c r="AA12" s="22"/>
      <c r="AB12" s="72"/>
      <c r="AC12" s="115" t="s">
        <v>2</v>
      </c>
      <c r="AD12" s="30">
        <f t="shared" si="5"/>
        <v>364.52</v>
      </c>
    </row>
    <row r="13" spans="1:30" ht="15" thickBot="1">
      <c r="A13" s="130" t="s">
        <v>55</v>
      </c>
      <c r="B13" s="23">
        <f>SUM(B11:B12)</f>
        <v>1269.57</v>
      </c>
      <c r="C13" s="69"/>
      <c r="D13" s="31">
        <f>SUM(D11:D12)</f>
        <v>1038.72</v>
      </c>
      <c r="E13" s="70"/>
      <c r="F13" s="31">
        <f>SUM(F11:F12)</f>
        <v>1168.27</v>
      </c>
      <c r="G13" s="70"/>
      <c r="H13" s="31">
        <f>SUM(H11:H12)</f>
        <v>1045.9000000000001</v>
      </c>
      <c r="I13" s="31"/>
      <c r="J13" s="31">
        <f>SUM(J11:J12)</f>
        <v>1069.71</v>
      </c>
      <c r="K13" s="31">
        <f t="shared" ref="K13:N13" si="6">SUM(K11:K12)</f>
        <v>0</v>
      </c>
      <c r="L13" s="31">
        <f t="shared" si="6"/>
        <v>1069.71</v>
      </c>
      <c r="M13" s="31">
        <f t="shared" si="6"/>
        <v>0</v>
      </c>
      <c r="N13" s="31">
        <f t="shared" si="6"/>
        <v>1118.6300000000001</v>
      </c>
      <c r="O13" s="31">
        <f t="shared" ref="O13" si="7">SUM(O11:O12)</f>
        <v>0</v>
      </c>
      <c r="P13" s="31">
        <f t="shared" ref="P13" si="8">SUM(P11:P12)</f>
        <v>1096.1399999999999</v>
      </c>
      <c r="Q13" s="31">
        <f t="shared" ref="Q13" si="9">SUM(Q11:Q12)</f>
        <v>0</v>
      </c>
      <c r="R13" s="31">
        <f>SUM(R11:R12)</f>
        <v>1085.6599999999999</v>
      </c>
      <c r="S13" s="31">
        <f t="shared" ref="S13" si="10">SUM(S11:S12)</f>
        <v>0</v>
      </c>
      <c r="T13" s="31">
        <f>SUM(T11:T12)</f>
        <v>1101.1100000000001</v>
      </c>
      <c r="U13" s="31">
        <f t="shared" ref="U13:AD13" si="11">SUM(U11:U12)</f>
        <v>0</v>
      </c>
      <c r="V13" s="31">
        <f t="shared" si="11"/>
        <v>1193.99</v>
      </c>
      <c r="W13" s="31">
        <f t="shared" si="11"/>
        <v>0</v>
      </c>
      <c r="X13" s="31">
        <f t="shared" si="11"/>
        <v>992.3</v>
      </c>
      <c r="Y13" s="31">
        <f t="shared" si="11"/>
        <v>0</v>
      </c>
      <c r="Z13" s="31">
        <f t="shared" si="11"/>
        <v>1036.48</v>
      </c>
      <c r="AA13" s="31">
        <f t="shared" si="11"/>
        <v>0</v>
      </c>
      <c r="AB13" s="31">
        <f t="shared" si="11"/>
        <v>0</v>
      </c>
      <c r="AC13" s="31">
        <f t="shared" si="11"/>
        <v>0</v>
      </c>
      <c r="AD13" s="31">
        <f t="shared" si="11"/>
        <v>1036.48</v>
      </c>
    </row>
    <row r="14" spans="1:30">
      <c r="A14" s="11"/>
      <c r="B14" s="21"/>
      <c r="C14" s="82"/>
      <c r="D14" s="59"/>
      <c r="E14" s="46"/>
      <c r="F14" s="29"/>
      <c r="G14" s="90"/>
      <c r="H14" s="51"/>
      <c r="I14" s="53"/>
      <c r="J14" s="21"/>
      <c r="K14" s="95"/>
      <c r="L14" s="79"/>
      <c r="M14" s="73"/>
      <c r="N14" s="95"/>
      <c r="O14" s="95"/>
      <c r="P14" s="73"/>
      <c r="Q14" s="73"/>
      <c r="R14" s="95"/>
      <c r="S14" s="95"/>
      <c r="T14" s="76"/>
      <c r="U14" s="76"/>
      <c r="V14" s="97"/>
      <c r="W14" s="186"/>
      <c r="X14" s="76"/>
      <c r="Y14" s="76"/>
      <c r="Z14" s="97"/>
      <c r="AA14" s="81"/>
      <c r="AB14" s="104"/>
      <c r="AC14" s="117"/>
      <c r="AD14" s="190"/>
    </row>
    <row r="15" spans="1:30">
      <c r="A15" s="11" t="s">
        <v>10</v>
      </c>
      <c r="B15" s="21"/>
      <c r="C15" s="82"/>
      <c r="D15" s="59"/>
      <c r="E15" s="46"/>
      <c r="F15" s="29"/>
      <c r="G15" s="90"/>
      <c r="H15" s="51"/>
      <c r="I15" s="53"/>
      <c r="J15" s="21"/>
      <c r="K15" s="95"/>
      <c r="L15" s="79"/>
      <c r="M15" s="73"/>
      <c r="N15" s="95"/>
      <c r="O15" s="95"/>
      <c r="P15" s="73"/>
      <c r="Q15" s="73"/>
      <c r="R15" s="95"/>
      <c r="S15" s="95"/>
      <c r="T15" s="76"/>
      <c r="U15" s="76"/>
      <c r="V15" s="97"/>
      <c r="W15" s="186"/>
      <c r="X15" s="76"/>
      <c r="Y15" s="76"/>
      <c r="Z15" s="97"/>
      <c r="AA15" s="81"/>
      <c r="AB15" s="104"/>
      <c r="AC15" s="117"/>
      <c r="AD15" s="190"/>
    </row>
    <row r="16" spans="1:30">
      <c r="A16" s="11"/>
      <c r="B16" s="25"/>
      <c r="C16" s="96"/>
      <c r="D16" s="61"/>
      <c r="E16" s="61"/>
      <c r="F16" s="32"/>
      <c r="G16" s="32"/>
      <c r="H16" s="61"/>
      <c r="I16" s="61"/>
      <c r="J16" s="32"/>
      <c r="K16" s="32"/>
      <c r="L16" s="61"/>
      <c r="M16" s="61"/>
      <c r="N16" s="32"/>
      <c r="O16" s="32"/>
      <c r="P16" s="61"/>
      <c r="Q16" s="61"/>
      <c r="R16" s="32"/>
      <c r="S16" s="32"/>
      <c r="T16" s="61"/>
      <c r="U16" s="61"/>
      <c r="V16" s="32"/>
      <c r="W16" s="32"/>
      <c r="X16" s="61"/>
      <c r="Y16" s="61"/>
      <c r="Z16" s="32"/>
      <c r="AA16" s="32"/>
      <c r="AB16" s="104"/>
      <c r="AC16" s="117"/>
      <c r="AD16" s="190"/>
    </row>
    <row r="17" spans="1:30">
      <c r="A17" s="9" t="s">
        <v>0</v>
      </c>
      <c r="B17" s="25"/>
      <c r="C17" s="96"/>
      <c r="D17" s="61"/>
      <c r="E17" s="61"/>
      <c r="F17" s="32"/>
      <c r="G17" s="32"/>
      <c r="H17" s="61"/>
      <c r="I17" s="61"/>
      <c r="J17" s="32"/>
      <c r="K17" s="32"/>
      <c r="L17" s="61"/>
      <c r="M17" s="61"/>
      <c r="N17" s="32"/>
      <c r="O17" s="32"/>
      <c r="P17" s="61"/>
      <c r="Q17" s="61"/>
      <c r="R17" s="32"/>
      <c r="S17" s="32"/>
      <c r="T17" s="61"/>
      <c r="U17" s="61"/>
      <c r="V17" s="32"/>
      <c r="W17" s="32"/>
      <c r="X17" s="61"/>
      <c r="Y17" s="61"/>
      <c r="Z17" s="32"/>
      <c r="AA17" s="32"/>
      <c r="AB17" s="104"/>
      <c r="AC17" s="113" t="s">
        <v>0</v>
      </c>
      <c r="AD17" s="190"/>
    </row>
    <row r="18" spans="1:30">
      <c r="A18" s="16" t="s">
        <v>3</v>
      </c>
      <c r="B18" s="25">
        <v>49</v>
      </c>
      <c r="C18" s="96"/>
      <c r="D18" s="61"/>
      <c r="E18" s="61"/>
      <c r="F18" s="32"/>
      <c r="G18" s="32"/>
      <c r="H18" s="61"/>
      <c r="I18" s="61"/>
      <c r="J18" s="32"/>
      <c r="K18" s="32"/>
      <c r="L18" s="61"/>
      <c r="M18" s="61"/>
      <c r="N18" s="32"/>
      <c r="O18" s="32"/>
      <c r="P18" s="61"/>
      <c r="Q18" s="61"/>
      <c r="R18" s="32"/>
      <c r="S18" s="32"/>
      <c r="T18" s="61"/>
      <c r="U18" s="61"/>
      <c r="V18" s="32"/>
      <c r="W18" s="32"/>
      <c r="X18" s="61"/>
      <c r="Y18" s="61"/>
      <c r="Z18" s="32"/>
      <c r="AA18" s="32"/>
      <c r="AB18" s="104"/>
      <c r="AC18" s="174" t="s">
        <v>3</v>
      </c>
      <c r="AD18" s="190">
        <f>SUM(B18:AA18)</f>
        <v>49</v>
      </c>
    </row>
    <row r="19" spans="1:30">
      <c r="A19" s="10" t="s">
        <v>78</v>
      </c>
      <c r="B19" s="25">
        <v>158.25</v>
      </c>
      <c r="C19" s="96"/>
      <c r="D19" s="61"/>
      <c r="E19" s="61"/>
      <c r="F19" s="32"/>
      <c r="G19" s="32"/>
      <c r="H19" s="61"/>
      <c r="I19" s="61"/>
      <c r="J19" s="32"/>
      <c r="K19" s="32"/>
      <c r="L19" s="61"/>
      <c r="M19" s="61"/>
      <c r="N19" s="32"/>
      <c r="O19" s="32"/>
      <c r="P19" s="61"/>
      <c r="Q19" s="61"/>
      <c r="R19" s="32"/>
      <c r="S19" s="32"/>
      <c r="T19" s="61"/>
      <c r="U19" s="61"/>
      <c r="V19" s="32"/>
      <c r="W19" s="32"/>
      <c r="X19" s="61"/>
      <c r="Y19" s="61"/>
      <c r="Z19" s="32"/>
      <c r="AA19" s="32"/>
      <c r="AB19" s="104"/>
      <c r="AC19" s="114" t="s">
        <v>5</v>
      </c>
      <c r="AD19" s="190">
        <v>167.04</v>
      </c>
    </row>
    <row r="20" spans="1:30">
      <c r="A20" s="11" t="s">
        <v>65</v>
      </c>
      <c r="B20" s="25">
        <f>SUM(B18:B19)</f>
        <v>207.25</v>
      </c>
      <c r="C20" s="163">
        <f>SUM(B20/12)</f>
        <v>17.270833333333332</v>
      </c>
      <c r="D20" s="61"/>
      <c r="E20" s="61"/>
      <c r="F20" s="32"/>
      <c r="G20" s="32"/>
      <c r="H20" s="61"/>
      <c r="I20" s="61"/>
      <c r="J20" s="32"/>
      <c r="K20" s="32"/>
      <c r="L20" s="61"/>
      <c r="M20" s="61"/>
      <c r="N20" s="32"/>
      <c r="O20" s="32"/>
      <c r="P20" s="61"/>
      <c r="Q20" s="61"/>
      <c r="R20" s="32"/>
      <c r="S20" s="32"/>
      <c r="T20" s="61"/>
      <c r="U20" s="61"/>
      <c r="V20" s="32"/>
      <c r="W20" s="32"/>
      <c r="X20" s="61"/>
      <c r="Y20" s="61"/>
      <c r="Z20" s="32"/>
      <c r="AA20" s="32"/>
      <c r="AB20" s="104"/>
      <c r="AC20" s="118" t="s">
        <v>52</v>
      </c>
      <c r="AD20" s="33">
        <f>SUM(AD18:AD19)</f>
        <v>216.04</v>
      </c>
    </row>
    <row r="21" spans="1:30">
      <c r="A21" s="11"/>
      <c r="B21" s="25"/>
      <c r="C21" s="153"/>
      <c r="D21" s="61"/>
      <c r="E21" s="61"/>
      <c r="F21" s="32"/>
      <c r="G21" s="32"/>
      <c r="H21" s="61"/>
      <c r="I21" s="61"/>
      <c r="J21" s="32"/>
      <c r="K21" s="32"/>
      <c r="L21" s="61"/>
      <c r="M21" s="61"/>
      <c r="N21" s="32"/>
      <c r="O21" s="32"/>
      <c r="P21" s="61"/>
      <c r="Q21" s="61"/>
      <c r="R21" s="32"/>
      <c r="S21" s="32"/>
      <c r="T21" s="61"/>
      <c r="U21" s="61"/>
      <c r="V21" s="32"/>
      <c r="W21" s="32"/>
      <c r="X21" s="61"/>
      <c r="Y21" s="61"/>
      <c r="Z21" s="32"/>
      <c r="AA21" s="32"/>
      <c r="AB21" s="104"/>
      <c r="AC21" s="119"/>
      <c r="AD21" s="190"/>
    </row>
    <row r="22" spans="1:30">
      <c r="A22" s="11" t="s">
        <v>85</v>
      </c>
      <c r="B22" s="25"/>
      <c r="C22" s="153"/>
      <c r="D22" s="61"/>
      <c r="E22" s="61"/>
      <c r="F22" s="32"/>
      <c r="G22" s="32"/>
      <c r="H22" s="61"/>
      <c r="I22" s="61"/>
      <c r="J22" s="32"/>
      <c r="K22" s="32"/>
      <c r="L22" s="61"/>
      <c r="M22" s="61"/>
      <c r="N22" s="32"/>
      <c r="O22" s="32"/>
      <c r="P22" s="61"/>
      <c r="Q22" s="61"/>
      <c r="R22" s="32"/>
      <c r="S22" s="32"/>
      <c r="T22" s="61"/>
      <c r="U22" s="61"/>
      <c r="V22" s="32"/>
      <c r="W22" s="32"/>
      <c r="X22" s="61"/>
      <c r="Y22" s="61"/>
      <c r="Z22" s="32"/>
      <c r="AA22" s="32"/>
      <c r="AB22" s="104"/>
      <c r="AC22" s="136" t="s">
        <v>85</v>
      </c>
      <c r="AD22" s="33">
        <v>719</v>
      </c>
    </row>
    <row r="23" spans="1:30">
      <c r="A23" s="11" t="s">
        <v>43</v>
      </c>
      <c r="B23" s="25"/>
      <c r="C23" s="96"/>
      <c r="D23" s="61"/>
      <c r="E23" s="61"/>
      <c r="F23" s="32"/>
      <c r="G23" s="32"/>
      <c r="H23" s="61"/>
      <c r="I23" s="61"/>
      <c r="J23" s="32"/>
      <c r="K23" s="32"/>
      <c r="L23" s="61"/>
      <c r="M23" s="61"/>
      <c r="N23" s="32"/>
      <c r="O23" s="32"/>
      <c r="P23" s="61"/>
      <c r="Q23" s="61"/>
      <c r="R23" s="32"/>
      <c r="S23" s="32"/>
      <c r="T23" s="61"/>
      <c r="U23" s="61"/>
      <c r="V23" s="32"/>
      <c r="W23" s="32"/>
      <c r="X23" s="61"/>
      <c r="Y23" s="61"/>
      <c r="Z23" s="32"/>
      <c r="AA23" s="32"/>
      <c r="AB23" s="104"/>
      <c r="AC23" s="119"/>
      <c r="AD23" s="190"/>
    </row>
    <row r="24" spans="1:30">
      <c r="A24" s="18" t="s">
        <v>42</v>
      </c>
      <c r="B24" s="25"/>
      <c r="C24" s="85"/>
      <c r="D24" s="61"/>
      <c r="E24" s="48"/>
      <c r="F24" s="32"/>
      <c r="G24" s="37">
        <v>26.13</v>
      </c>
      <c r="H24" s="54"/>
      <c r="I24" s="54"/>
      <c r="J24" s="25"/>
      <c r="K24" s="96"/>
      <c r="L24" s="80"/>
      <c r="M24" s="75"/>
      <c r="N24" s="96"/>
      <c r="O24" s="96"/>
      <c r="P24" s="75"/>
      <c r="Q24" s="75"/>
      <c r="R24" s="96"/>
      <c r="S24" s="96"/>
      <c r="T24" s="77"/>
      <c r="U24" s="77"/>
      <c r="V24" s="27"/>
      <c r="W24" s="173"/>
      <c r="X24" s="77"/>
      <c r="Y24" s="77"/>
      <c r="Z24" s="27"/>
      <c r="AA24" s="109"/>
      <c r="AB24" s="104"/>
      <c r="AC24" s="120"/>
      <c r="AD24" s="190"/>
    </row>
    <row r="25" spans="1:30">
      <c r="A25" s="17" t="s">
        <v>44</v>
      </c>
      <c r="B25" s="25"/>
      <c r="C25" s="85"/>
      <c r="D25" s="61"/>
      <c r="E25" s="48"/>
      <c r="F25" s="32"/>
      <c r="G25" s="92" t="s">
        <v>45</v>
      </c>
      <c r="H25" s="55"/>
      <c r="I25" s="55"/>
      <c r="J25" s="25"/>
      <c r="K25" s="96"/>
      <c r="L25" s="80"/>
      <c r="M25" s="75"/>
      <c r="N25" s="96"/>
      <c r="O25" s="96"/>
      <c r="P25" s="75"/>
      <c r="Q25" s="75"/>
      <c r="R25" s="96"/>
      <c r="S25" s="96"/>
      <c r="T25" s="77"/>
      <c r="U25" s="77"/>
      <c r="V25" s="27"/>
      <c r="W25" s="173"/>
      <c r="X25" s="77"/>
      <c r="Y25" s="77"/>
      <c r="Z25" s="27"/>
      <c r="AA25" s="109"/>
      <c r="AB25" s="104"/>
      <c r="AC25" s="120"/>
      <c r="AD25" s="190"/>
    </row>
    <row r="26" spans="1:30">
      <c r="A26" s="10"/>
      <c r="B26" s="22"/>
      <c r="C26" s="82"/>
      <c r="D26" s="59"/>
      <c r="E26" s="46"/>
      <c r="F26" s="29"/>
      <c r="G26" s="90"/>
      <c r="H26" s="51"/>
      <c r="I26" s="53"/>
      <c r="J26" s="21"/>
      <c r="K26" s="95"/>
      <c r="L26" s="79"/>
      <c r="M26" s="73"/>
      <c r="N26" s="95"/>
      <c r="O26" s="95"/>
      <c r="P26" s="73"/>
      <c r="Q26" s="73"/>
      <c r="R26" s="95"/>
      <c r="S26" s="95"/>
      <c r="T26" s="76"/>
      <c r="U26" s="76"/>
      <c r="V26" s="97"/>
      <c r="W26" s="186"/>
      <c r="X26" s="76"/>
      <c r="Y26" s="76"/>
      <c r="Z26" s="97"/>
      <c r="AA26" s="81"/>
      <c r="AB26" s="104"/>
      <c r="AC26" s="121"/>
      <c r="AD26" s="190"/>
    </row>
    <row r="27" spans="1:30">
      <c r="A27" s="156" t="s">
        <v>58</v>
      </c>
      <c r="B27" s="21"/>
      <c r="C27" s="82"/>
      <c r="D27" s="59"/>
      <c r="E27" s="46"/>
      <c r="F27" s="29"/>
      <c r="G27" s="90"/>
      <c r="H27" s="51"/>
      <c r="I27" s="53"/>
      <c r="J27" s="21"/>
      <c r="K27" s="95"/>
      <c r="L27" s="79"/>
      <c r="M27" s="73"/>
      <c r="N27" s="95"/>
      <c r="O27" s="95"/>
      <c r="P27" s="73"/>
      <c r="Q27" s="73"/>
      <c r="R27" s="95"/>
      <c r="S27" s="95"/>
      <c r="T27" s="76"/>
      <c r="U27" s="76"/>
      <c r="V27" s="97"/>
      <c r="W27" s="186"/>
      <c r="X27" s="76"/>
      <c r="Y27" s="76"/>
      <c r="Z27" s="97"/>
      <c r="AA27" s="81"/>
      <c r="AB27" s="104"/>
      <c r="AC27" s="122" t="s">
        <v>11</v>
      </c>
      <c r="AD27" s="190"/>
    </row>
    <row r="28" spans="1:30">
      <c r="A28" s="154" t="s">
        <v>56</v>
      </c>
      <c r="B28" s="155"/>
      <c r="C28" s="82"/>
      <c r="D28" s="59"/>
      <c r="E28" s="46"/>
      <c r="F28" s="29"/>
      <c r="G28" s="90"/>
      <c r="H28" s="51"/>
      <c r="I28" s="53"/>
      <c r="J28" s="21"/>
      <c r="K28" s="95"/>
      <c r="L28" s="79"/>
      <c r="M28" s="73"/>
      <c r="N28" s="95"/>
      <c r="O28" s="95"/>
      <c r="P28" s="73"/>
      <c r="Q28" s="73"/>
      <c r="R28" s="95"/>
      <c r="S28" s="95"/>
      <c r="T28" s="76"/>
      <c r="U28" s="76"/>
      <c r="V28" s="97"/>
      <c r="W28" s="186"/>
      <c r="X28" s="76"/>
      <c r="Y28" s="76"/>
      <c r="Z28" s="97"/>
      <c r="AA28" s="81"/>
      <c r="AB28" s="104"/>
      <c r="AC28" s="121" t="s">
        <v>6</v>
      </c>
      <c r="AD28" s="190">
        <v>500</v>
      </c>
    </row>
    <row r="29" spans="1:30">
      <c r="A29" s="154" t="s">
        <v>57</v>
      </c>
      <c r="B29" s="155">
        <v>500</v>
      </c>
      <c r="C29" s="82"/>
      <c r="D29" s="59"/>
      <c r="E29" s="46"/>
      <c r="F29" s="29"/>
      <c r="G29" s="90"/>
      <c r="H29" s="51"/>
      <c r="I29" s="53"/>
      <c r="J29" s="21"/>
      <c r="K29" s="95"/>
      <c r="L29" s="79"/>
      <c r="M29" s="73"/>
      <c r="N29" s="95"/>
      <c r="O29" s="95"/>
      <c r="P29" s="73"/>
      <c r="Q29" s="73"/>
      <c r="R29" s="95"/>
      <c r="S29" s="95"/>
      <c r="T29" s="76"/>
      <c r="U29" s="76"/>
      <c r="V29" s="97"/>
      <c r="W29" s="186"/>
      <c r="X29" s="76"/>
      <c r="Y29" s="76"/>
      <c r="Z29" s="97"/>
      <c r="AA29" s="81"/>
      <c r="AB29" s="104"/>
      <c r="AC29" s="121" t="s">
        <v>8</v>
      </c>
      <c r="AD29" s="190"/>
    </row>
    <row r="30" spans="1:30" ht="15" thickBot="1">
      <c r="A30" s="36" t="s">
        <v>73</v>
      </c>
      <c r="B30" s="23">
        <f>SUM(B28:B29)</f>
        <v>500</v>
      </c>
      <c r="C30" s="82"/>
      <c r="D30" s="59"/>
      <c r="E30" s="46"/>
      <c r="F30" s="29"/>
      <c r="G30" s="90"/>
      <c r="H30" s="51"/>
      <c r="I30" s="53"/>
      <c r="J30" s="21"/>
      <c r="K30" s="95"/>
      <c r="L30" s="79"/>
      <c r="M30" s="73"/>
      <c r="N30" s="95"/>
      <c r="O30" s="95"/>
      <c r="P30" s="73"/>
      <c r="Q30" s="73"/>
      <c r="R30" s="95"/>
      <c r="S30" s="95"/>
      <c r="T30" s="76"/>
      <c r="U30" s="76"/>
      <c r="V30" s="97"/>
      <c r="W30" s="186"/>
      <c r="X30" s="76"/>
      <c r="Y30" s="76"/>
      <c r="Z30" s="97"/>
      <c r="AA30" s="81"/>
      <c r="AB30" s="104"/>
      <c r="AC30" s="121"/>
      <c r="AD30" s="190"/>
    </row>
    <row r="31" spans="1:30">
      <c r="A31" s="11"/>
      <c r="B31" s="26"/>
      <c r="C31" s="86">
        <f>SUM(B28:B29)</f>
        <v>500</v>
      </c>
      <c r="D31" s="43"/>
      <c r="E31" s="45"/>
      <c r="F31" s="28"/>
      <c r="G31" s="65"/>
      <c r="H31" s="53"/>
      <c r="I31" s="53"/>
      <c r="J31" s="21"/>
      <c r="K31" s="97"/>
      <c r="L31" s="50"/>
      <c r="M31" s="76"/>
      <c r="N31" s="97"/>
      <c r="O31" s="97"/>
      <c r="P31" s="76"/>
      <c r="Q31" s="76"/>
      <c r="R31" s="97"/>
      <c r="S31" s="97"/>
      <c r="T31" s="76"/>
      <c r="U31" s="76"/>
      <c r="V31" s="97"/>
      <c r="W31" s="186"/>
      <c r="X31" s="76"/>
      <c r="Y31" s="76"/>
      <c r="Z31" s="97"/>
      <c r="AA31" s="81"/>
      <c r="AB31" s="104"/>
      <c r="AC31" s="123" t="s">
        <v>7</v>
      </c>
      <c r="AD31" s="190"/>
    </row>
    <row r="32" spans="1:30" s="12" customFormat="1">
      <c r="A32" s="19" t="s">
        <v>9</v>
      </c>
      <c r="B32" s="27"/>
      <c r="C32" s="37">
        <v>100</v>
      </c>
      <c r="D32" s="64"/>
      <c r="E32" s="44"/>
      <c r="F32" s="33"/>
      <c r="G32" s="37"/>
      <c r="H32" s="54"/>
      <c r="I32" s="54"/>
      <c r="J32" s="25"/>
      <c r="K32" s="27"/>
      <c r="L32" s="64"/>
      <c r="M32" s="64"/>
      <c r="N32" s="27"/>
      <c r="O32" s="27"/>
      <c r="P32" s="64"/>
      <c r="Q32" s="64"/>
      <c r="R32" s="27"/>
      <c r="S32" s="27"/>
      <c r="T32" s="64"/>
      <c r="U32" s="64"/>
      <c r="V32" s="27"/>
      <c r="W32" s="173"/>
      <c r="X32" s="64"/>
      <c r="Y32" s="64"/>
      <c r="Z32" s="27"/>
      <c r="AA32" s="109"/>
      <c r="AB32" s="106"/>
      <c r="AC32" s="118" t="s">
        <v>9</v>
      </c>
      <c r="AD32" s="190">
        <f>SUM(B32:AA32)</f>
        <v>100</v>
      </c>
    </row>
    <row r="33" spans="1:31" s="12" customFormat="1">
      <c r="A33" s="19"/>
      <c r="B33" s="27"/>
      <c r="C33" s="37"/>
      <c r="D33" s="64"/>
      <c r="E33" s="44"/>
      <c r="F33" s="33"/>
      <c r="G33" s="37"/>
      <c r="H33" s="54"/>
      <c r="I33" s="54"/>
      <c r="J33" s="25"/>
      <c r="K33" s="27"/>
      <c r="L33" s="64"/>
      <c r="M33" s="64"/>
      <c r="N33" s="27"/>
      <c r="O33" s="27"/>
      <c r="P33" s="64"/>
      <c r="Q33" s="64"/>
      <c r="R33" s="27"/>
      <c r="S33" s="27"/>
      <c r="T33" s="64"/>
      <c r="U33" s="64"/>
      <c r="V33" s="27"/>
      <c r="W33" s="173"/>
      <c r="X33" s="64"/>
      <c r="Y33" s="64"/>
      <c r="Z33" s="27"/>
      <c r="AA33" s="109"/>
      <c r="AB33" s="106"/>
      <c r="AC33" s="118"/>
      <c r="AD33" s="190"/>
    </row>
    <row r="34" spans="1:31" s="12" customFormat="1">
      <c r="A34" s="19" t="s">
        <v>69</v>
      </c>
      <c r="B34" s="27"/>
      <c r="C34" s="37"/>
      <c r="D34" s="64"/>
      <c r="E34" s="44"/>
      <c r="F34" s="33"/>
      <c r="G34" s="37">
        <v>470</v>
      </c>
      <c r="H34" s="54"/>
      <c r="I34" s="54"/>
      <c r="J34" s="25"/>
      <c r="K34" s="27"/>
      <c r="L34" s="64"/>
      <c r="M34" s="64"/>
      <c r="N34" s="27"/>
      <c r="O34" s="27"/>
      <c r="P34" s="64"/>
      <c r="Q34" s="64"/>
      <c r="R34" s="27"/>
      <c r="S34" s="27"/>
      <c r="T34" s="64"/>
      <c r="U34" s="64"/>
      <c r="V34" s="27"/>
      <c r="W34" s="173"/>
      <c r="X34" s="64"/>
      <c r="Y34" s="64"/>
      <c r="Z34" s="27"/>
      <c r="AA34" s="109"/>
      <c r="AB34" s="106"/>
      <c r="AC34" s="118" t="s">
        <v>69</v>
      </c>
      <c r="AD34" s="190">
        <f>SUM(B34:AA34)</f>
        <v>470</v>
      </c>
    </row>
    <row r="35" spans="1:31" s="12" customFormat="1">
      <c r="A35" s="19" t="s">
        <v>75</v>
      </c>
      <c r="B35" s="27"/>
      <c r="C35" s="37">
        <v>252</v>
      </c>
      <c r="D35" s="64"/>
      <c r="E35" s="44"/>
      <c r="F35" s="33"/>
      <c r="G35" s="37"/>
      <c r="H35" s="54"/>
      <c r="I35" s="54"/>
      <c r="J35" s="25"/>
      <c r="K35" s="98"/>
      <c r="L35" s="64"/>
      <c r="M35" s="64"/>
      <c r="N35" s="27"/>
      <c r="O35" s="27"/>
      <c r="P35" s="64"/>
      <c r="Q35" s="64"/>
      <c r="R35" s="27"/>
      <c r="S35" s="27"/>
      <c r="T35" s="64"/>
      <c r="U35" s="64"/>
      <c r="V35" s="27"/>
      <c r="X35" s="64"/>
      <c r="Y35" s="173">
        <v>87.5</v>
      </c>
      <c r="Z35" s="27"/>
      <c r="AA35" s="109"/>
      <c r="AB35" s="106"/>
      <c r="AC35" s="118" t="s">
        <v>68</v>
      </c>
      <c r="AD35" s="190">
        <f>SUM(B35:AA35)</f>
        <v>339.5</v>
      </c>
    </row>
    <row r="36" spans="1:31" s="13" customFormat="1">
      <c r="A36" s="176" t="s">
        <v>64</v>
      </c>
      <c r="B36" s="173"/>
      <c r="C36" s="87">
        <v>13.2</v>
      </c>
      <c r="D36" s="177"/>
      <c r="E36" s="44"/>
      <c r="F36" s="33"/>
      <c r="G36" s="175"/>
      <c r="H36" s="56"/>
      <c r="I36" s="56"/>
      <c r="J36" s="25"/>
      <c r="K36" s="178"/>
      <c r="L36" s="179"/>
      <c r="M36" s="179"/>
      <c r="N36" s="180"/>
      <c r="O36" s="180">
        <v>1.72</v>
      </c>
      <c r="P36" s="179"/>
      <c r="Q36" s="181">
        <v>51.16</v>
      </c>
      <c r="R36" s="173"/>
      <c r="S36" s="173">
        <v>1.5</v>
      </c>
      <c r="T36" s="177"/>
      <c r="U36" s="177">
        <v>0.7</v>
      </c>
      <c r="V36" s="173"/>
      <c r="W36" s="173">
        <v>167.04</v>
      </c>
      <c r="X36" s="177"/>
      <c r="Y36" s="177"/>
      <c r="Z36" s="173"/>
      <c r="AA36" s="182"/>
      <c r="AB36" s="106"/>
      <c r="AC36" s="183" t="s">
        <v>67</v>
      </c>
      <c r="AD36" s="190">
        <f>SUM(B36:AA36)</f>
        <v>235.32</v>
      </c>
    </row>
    <row r="37" spans="1:31" s="13" customFormat="1">
      <c r="A37" s="176" t="s">
        <v>76</v>
      </c>
      <c r="B37" s="173"/>
      <c r="C37" s="87">
        <v>7.98</v>
      </c>
      <c r="D37" s="177"/>
      <c r="E37" s="44">
        <v>25</v>
      </c>
      <c r="F37" s="33"/>
      <c r="G37" s="37"/>
      <c r="H37" s="54"/>
      <c r="I37" s="54"/>
      <c r="J37" s="25"/>
      <c r="K37" s="173">
        <v>68.94</v>
      </c>
      <c r="L37" s="177"/>
      <c r="M37" s="177"/>
      <c r="N37" s="173"/>
      <c r="O37" s="25">
        <v>50.92</v>
      </c>
      <c r="P37" s="177"/>
      <c r="Q37" s="54">
        <v>34.200000000000003</v>
      </c>
      <c r="R37" s="173"/>
      <c r="S37" s="173"/>
      <c r="T37" s="177"/>
      <c r="U37" s="177"/>
      <c r="V37" s="173"/>
      <c r="W37" s="173"/>
      <c r="X37" s="177"/>
      <c r="Y37" s="177">
        <v>12.5</v>
      </c>
      <c r="Z37" s="173"/>
      <c r="AA37" s="182"/>
      <c r="AB37" s="106"/>
      <c r="AC37" s="184" t="s">
        <v>74</v>
      </c>
      <c r="AD37" s="190">
        <f>SUM(C37:AA37)</f>
        <v>199.54000000000002</v>
      </c>
    </row>
    <row r="38" spans="1:31" s="12" customFormat="1">
      <c r="A38" s="145"/>
      <c r="B38" s="97"/>
      <c r="C38" s="89"/>
      <c r="D38" s="50"/>
      <c r="E38" s="45"/>
      <c r="F38" s="28"/>
      <c r="G38" s="65"/>
      <c r="H38" s="53"/>
      <c r="I38" s="53"/>
      <c r="J38" s="21"/>
      <c r="K38" s="97"/>
      <c r="L38" s="50"/>
      <c r="M38" s="50"/>
      <c r="N38" s="97"/>
      <c r="O38" s="97"/>
      <c r="P38" s="50"/>
      <c r="Q38" s="50"/>
      <c r="R38" s="97"/>
      <c r="S38" s="97"/>
      <c r="T38" s="50"/>
      <c r="U38" s="50"/>
      <c r="V38" s="97"/>
      <c r="W38" s="186"/>
      <c r="X38" s="50"/>
      <c r="Y38" s="50"/>
      <c r="Z38" s="97"/>
      <c r="AA38" s="81"/>
      <c r="AB38" s="106"/>
      <c r="AC38" s="136" t="s">
        <v>70</v>
      </c>
      <c r="AD38" s="33">
        <f>SUM(AD32:AD37)</f>
        <v>1344.36</v>
      </c>
    </row>
    <row r="39" spans="1:31" s="12" customFormat="1">
      <c r="A39" s="145" t="s">
        <v>24</v>
      </c>
      <c r="B39" s="97"/>
      <c r="C39" s="89"/>
      <c r="D39" s="50"/>
      <c r="E39" s="45"/>
      <c r="F39" s="28"/>
      <c r="G39" s="65"/>
      <c r="H39" s="53"/>
      <c r="I39" s="53"/>
      <c r="J39" s="21"/>
      <c r="K39" s="97"/>
      <c r="L39" s="50"/>
      <c r="M39" s="50"/>
      <c r="N39" s="97"/>
      <c r="O39" s="97"/>
      <c r="P39" s="50"/>
      <c r="Q39" s="50"/>
      <c r="R39" s="97"/>
      <c r="S39" s="97"/>
      <c r="T39" s="50"/>
      <c r="U39" s="50"/>
      <c r="V39" s="97"/>
      <c r="W39" s="186"/>
      <c r="X39" s="50"/>
      <c r="Y39" s="50"/>
      <c r="Z39" s="97"/>
      <c r="AA39" s="81"/>
      <c r="AB39" s="106"/>
    </row>
    <row r="40" spans="1:31" s="12" customFormat="1">
      <c r="A40" s="102"/>
      <c r="B40" s="27"/>
      <c r="C40" s="33"/>
      <c r="D40" s="64"/>
      <c r="E40" s="62"/>
      <c r="F40" s="33"/>
      <c r="G40" s="25"/>
      <c r="H40" s="54"/>
      <c r="I40" s="54"/>
      <c r="J40" s="25"/>
      <c r="K40" s="27"/>
      <c r="L40" s="64"/>
      <c r="M40" s="64"/>
      <c r="N40" s="27"/>
      <c r="O40" s="27"/>
      <c r="P40" s="64"/>
      <c r="Q40" s="64"/>
      <c r="R40" s="27"/>
      <c r="S40" s="27"/>
      <c r="T40" s="64"/>
      <c r="U40" s="64"/>
      <c r="V40" s="27"/>
      <c r="W40" s="173"/>
      <c r="X40" s="64"/>
      <c r="Y40" s="64"/>
      <c r="Z40" s="27"/>
      <c r="AA40" s="27"/>
      <c r="AB40" s="106"/>
      <c r="AC40" s="136"/>
      <c r="AD40" s="190"/>
    </row>
    <row r="41" spans="1:31">
      <c r="A41" s="103"/>
      <c r="B41" s="25"/>
      <c r="C41" s="27"/>
      <c r="D41" s="62"/>
      <c r="E41" s="62"/>
      <c r="F41" s="33"/>
      <c r="G41" s="25"/>
      <c r="H41" s="54"/>
      <c r="I41" s="54"/>
      <c r="J41" s="25"/>
      <c r="K41" s="27"/>
      <c r="L41" s="64"/>
      <c r="M41" s="77"/>
      <c r="N41" s="27"/>
      <c r="O41" s="27"/>
      <c r="P41" s="77"/>
      <c r="Q41" s="77"/>
      <c r="R41" s="27"/>
      <c r="S41" s="27"/>
      <c r="T41" s="77"/>
      <c r="U41" s="77"/>
      <c r="V41" s="27"/>
      <c r="W41" s="173"/>
      <c r="X41" s="77"/>
      <c r="Y41" s="77"/>
      <c r="Z41" s="27"/>
      <c r="AA41" s="27"/>
      <c r="AB41" s="104"/>
      <c r="AC41" s="136"/>
      <c r="AD41" s="190"/>
    </row>
    <row r="42" spans="1:31">
      <c r="A42" s="103"/>
      <c r="B42" s="25"/>
      <c r="C42" s="27"/>
      <c r="D42" s="148"/>
      <c r="E42" s="148"/>
      <c r="F42" s="149"/>
      <c r="G42" s="25"/>
      <c r="H42" s="54"/>
      <c r="I42" s="54"/>
      <c r="J42" s="25"/>
      <c r="K42" s="150"/>
      <c r="L42" s="151"/>
      <c r="M42" s="152"/>
      <c r="N42" s="27"/>
      <c r="O42" s="27"/>
      <c r="P42" s="77"/>
      <c r="Q42" s="77"/>
      <c r="R42" s="27"/>
      <c r="S42" s="27"/>
      <c r="T42" s="77"/>
      <c r="U42" s="77"/>
      <c r="V42" s="27"/>
      <c r="W42" s="173"/>
      <c r="X42" s="77"/>
      <c r="Y42" s="77"/>
      <c r="Z42" s="27"/>
      <c r="AA42" s="27"/>
      <c r="AB42" s="104"/>
      <c r="AC42" s="136"/>
      <c r="AD42" s="190"/>
    </row>
    <row r="43" spans="1:31">
      <c r="A43" s="142" t="s">
        <v>77</v>
      </c>
      <c r="B43" s="24"/>
      <c r="C43" s="24"/>
      <c r="D43" s="63"/>
      <c r="E43" s="49"/>
      <c r="F43" s="34">
        <v>25</v>
      </c>
      <c r="G43" s="93"/>
      <c r="H43" s="57"/>
      <c r="I43" s="57"/>
      <c r="J43" s="24"/>
      <c r="K43" s="99"/>
      <c r="L43" s="146"/>
      <c r="M43" s="147"/>
      <c r="N43" s="99"/>
      <c r="O43" s="99"/>
      <c r="P43" s="78"/>
      <c r="Q43" s="78"/>
      <c r="R43" s="99"/>
      <c r="S43" s="99"/>
      <c r="T43" s="78"/>
      <c r="U43" s="78"/>
      <c r="V43" s="99"/>
      <c r="W43" s="172"/>
      <c r="X43" s="78"/>
      <c r="Y43" s="78"/>
      <c r="Z43" s="99"/>
      <c r="AA43" s="88"/>
      <c r="AB43" s="104"/>
      <c r="AC43" s="118" t="s">
        <v>27</v>
      </c>
      <c r="AD43" s="190">
        <f>SUM(B43:AA43)</f>
        <v>25</v>
      </c>
    </row>
    <row r="44" spans="1:31">
      <c r="A44" s="20" t="s">
        <v>21</v>
      </c>
      <c r="B44" s="25">
        <v>100</v>
      </c>
      <c r="C44" s="37"/>
      <c r="D44" s="62"/>
      <c r="E44" s="44"/>
      <c r="F44" s="33"/>
      <c r="G44" s="37"/>
      <c r="H44" s="54">
        <v>263</v>
      </c>
      <c r="I44" s="54"/>
      <c r="J44" s="25"/>
      <c r="K44" s="27"/>
      <c r="L44" s="64"/>
      <c r="M44" s="77"/>
      <c r="N44" s="27"/>
      <c r="O44" s="27"/>
      <c r="P44" s="77"/>
      <c r="Q44" s="77"/>
      <c r="R44" s="27"/>
      <c r="S44" s="27"/>
      <c r="T44" s="77"/>
      <c r="U44" s="77"/>
      <c r="V44" s="27"/>
      <c r="W44" s="173"/>
      <c r="X44" s="77"/>
      <c r="Y44" s="77"/>
      <c r="Z44" s="27"/>
      <c r="AA44" s="109"/>
      <c r="AB44" s="104"/>
      <c r="AC44" s="118" t="s">
        <v>21</v>
      </c>
      <c r="AD44" s="190">
        <f>SUM(B44:AA44)</f>
        <v>363</v>
      </c>
    </row>
    <row r="45" spans="1:31">
      <c r="A45" s="11"/>
      <c r="B45" s="21"/>
      <c r="C45" s="81"/>
      <c r="D45" s="43"/>
      <c r="E45" s="45"/>
      <c r="F45" s="28"/>
      <c r="G45" s="65"/>
      <c r="H45" s="53"/>
      <c r="I45" s="53"/>
      <c r="J45" s="21"/>
      <c r="K45" s="97"/>
      <c r="L45" s="50"/>
      <c r="M45" s="76"/>
      <c r="N45" s="97"/>
      <c r="O45" s="97"/>
      <c r="P45" s="76"/>
      <c r="Q45" s="76"/>
      <c r="R45" s="97"/>
      <c r="S45" s="97"/>
      <c r="T45" s="76"/>
      <c r="U45" s="76"/>
      <c r="V45" s="97"/>
      <c r="W45" s="186"/>
      <c r="X45" s="76"/>
      <c r="Y45" s="76"/>
      <c r="Z45" s="97"/>
      <c r="AA45" s="94"/>
      <c r="AC45" s="124" t="s">
        <v>71</v>
      </c>
      <c r="AD45" s="30">
        <f>SUM(AD43:AD44)</f>
        <v>388</v>
      </c>
    </row>
    <row r="46" spans="1:31" ht="15" thickBot="1">
      <c r="A46" s="127" t="s">
        <v>18</v>
      </c>
      <c r="B46" s="23"/>
      <c r="C46" s="35">
        <f>SUM(B13-C32-C35-C36-C37+B42+B44+B43)</f>
        <v>996.38999999999987</v>
      </c>
      <c r="D46" s="204">
        <f>SUM(D13-E32-E35-E36-E37+D42+D44+D43)</f>
        <v>1013.72</v>
      </c>
      <c r="E46" s="208"/>
      <c r="F46" s="204">
        <f>SUM(F13-G24-G32-G33-G34-G35-G36-G37+F40+F41+F42+F43+F44+F45)</f>
        <v>697.13999999999987</v>
      </c>
      <c r="G46" s="208"/>
      <c r="H46" s="206">
        <f>SUM(H13-I24-I32-I33-I34-I35-I36-I37+H40+H41+H42+H43+H44+H45)</f>
        <v>1308.9000000000001</v>
      </c>
      <c r="I46" s="212"/>
      <c r="J46" s="204">
        <f>SUM(J13-K24-K32-K33-K34-K35-K36-K37+J40+J41+J42+J43+J44+J45)</f>
        <v>1000.77</v>
      </c>
      <c r="K46" s="205"/>
      <c r="L46" s="206">
        <f>SUM(L13-M24-M32-M33-M34-M35-M36-M37+L40+L41+L42+L43+L44+L45)</f>
        <v>1069.71</v>
      </c>
      <c r="M46" s="212"/>
      <c r="N46" s="204">
        <f>SUM(N13-O24-O32-O33-O34-O35-O36-O37+N40+N41+N42+N43+N44+N45)</f>
        <v>1065.99</v>
      </c>
      <c r="O46" s="205"/>
      <c r="P46" s="206">
        <f>SUM(P13-Q24-Q32-Q33-Q34-Q35-Q36-Q37+P40+P41+P42+P43+P44+P45)</f>
        <v>1010.7799999999997</v>
      </c>
      <c r="Q46" s="207"/>
      <c r="R46" s="204">
        <f>SUM(R13-S24-S32-S33-S34-S35-S36-S37+R40+R41+R42+R43+R44+R45)</f>
        <v>1084.1599999999999</v>
      </c>
      <c r="S46" s="208"/>
      <c r="T46" s="206">
        <f>SUM(T13-U24-U32-U33-U34-U35-U36-U37+T40+T41+T42+T43+T44+T45)</f>
        <v>1100.4100000000001</v>
      </c>
      <c r="U46" s="207"/>
      <c r="V46" s="204">
        <f>SUM(V13-W24-W32-W33-W34-Y35-W36-W37+V40+V41+V42+V43+V44+V45)</f>
        <v>939.45</v>
      </c>
      <c r="W46" s="208"/>
      <c r="X46" s="204">
        <f>SUM(X13-Y24-Y32-Y33-Y34-AA35-Y36-Y37+X40+X41+X42+X43+X44+X45)</f>
        <v>979.8</v>
      </c>
      <c r="Y46" s="208"/>
      <c r="Z46" s="204">
        <f>SUM(Z13-AA24-AA32-AA33-AA34-AA35-AA36-AA37+Z40+Z41+Z42+Z43+Z44+Z45)</f>
        <v>1036.48</v>
      </c>
      <c r="AA46" s="208"/>
      <c r="AB46" s="108"/>
      <c r="AC46" s="125" t="s">
        <v>79</v>
      </c>
      <c r="AD46" s="33">
        <f>$Z$46</f>
        <v>1036.48</v>
      </c>
      <c r="AE46" s="39"/>
    </row>
    <row r="47" spans="1:31">
      <c r="A47" s="128" t="s">
        <v>53</v>
      </c>
      <c r="B47" s="66">
        <v>1000</v>
      </c>
      <c r="C47" s="67">
        <v>1000</v>
      </c>
      <c r="D47" s="68"/>
      <c r="E47" s="67">
        <v>1000</v>
      </c>
      <c r="F47" s="66"/>
      <c r="G47" s="67">
        <v>1000</v>
      </c>
      <c r="H47" s="66"/>
      <c r="I47" s="66">
        <v>1000</v>
      </c>
      <c r="J47" s="66"/>
      <c r="K47" s="66">
        <v>1000</v>
      </c>
      <c r="L47" s="66">
        <v>1000</v>
      </c>
      <c r="M47" s="66">
        <v>1000</v>
      </c>
      <c r="N47" s="66">
        <v>1000</v>
      </c>
      <c r="O47" s="66">
        <v>500</v>
      </c>
      <c r="P47" s="66">
        <v>1000</v>
      </c>
      <c r="Q47" s="66">
        <v>500</v>
      </c>
      <c r="R47" s="66">
        <v>500</v>
      </c>
      <c r="S47" s="66">
        <v>500</v>
      </c>
      <c r="T47" s="66">
        <v>500</v>
      </c>
      <c r="U47" s="66">
        <v>500</v>
      </c>
      <c r="V47" s="66">
        <v>500</v>
      </c>
      <c r="W47" s="66">
        <v>500</v>
      </c>
      <c r="X47" s="66">
        <v>500</v>
      </c>
      <c r="Y47" s="66">
        <v>500</v>
      </c>
      <c r="Z47" s="66">
        <v>500</v>
      </c>
      <c r="AA47" s="66">
        <v>500</v>
      </c>
      <c r="AB47" s="2"/>
      <c r="AC47" s="126" t="s">
        <v>26</v>
      </c>
      <c r="AD47" s="191">
        <v>500</v>
      </c>
    </row>
    <row r="48" spans="1:31" s="7" customFormat="1" ht="15" thickBot="1">
      <c r="A48" s="137" t="s">
        <v>25</v>
      </c>
      <c r="B48" s="138"/>
      <c r="C48" s="138">
        <f>SUM(C46-L47)</f>
        <v>-3.6100000000001273</v>
      </c>
      <c r="D48" s="139"/>
      <c r="E48" s="139">
        <f>SUM(D46-E47)</f>
        <v>13.720000000000027</v>
      </c>
      <c r="F48" s="138"/>
      <c r="G48" s="138">
        <f>SUM(F46-G47)</f>
        <v>-302.86000000000013</v>
      </c>
      <c r="H48" s="138">
        <f t="shared" ref="H48:I48" si="12">SUM(G46-H47)</f>
        <v>0</v>
      </c>
      <c r="I48" s="138">
        <f t="shared" si="12"/>
        <v>308.90000000000009</v>
      </c>
      <c r="J48" s="138">
        <f t="shared" ref="J48" si="13">SUM(I46-J47)</f>
        <v>0</v>
      </c>
      <c r="K48" s="138">
        <f t="shared" ref="K48" si="14">SUM(J46-K47)</f>
        <v>0.76999999999998181</v>
      </c>
      <c r="L48" s="138"/>
      <c r="M48" s="138">
        <f>SUM(L46-M47)</f>
        <v>69.710000000000036</v>
      </c>
      <c r="N48" s="138"/>
      <c r="O48" s="138">
        <f>SUM(N46-O47)</f>
        <v>565.99</v>
      </c>
      <c r="P48" s="138"/>
      <c r="Q48" s="138">
        <f>SUM(P46-Q47)</f>
        <v>510.77999999999975</v>
      </c>
      <c r="R48" s="138"/>
      <c r="S48" s="138">
        <f>SUM(R46-S47)</f>
        <v>584.15999999999985</v>
      </c>
      <c r="T48" s="138"/>
      <c r="U48" s="138">
        <f t="shared" ref="U48" si="15">SUM(T46-U47)</f>
        <v>600.41000000000008</v>
      </c>
      <c r="V48" s="138"/>
      <c r="W48" s="138">
        <f t="shared" ref="W48" si="16">SUM(V46-W47)</f>
        <v>439.45000000000005</v>
      </c>
      <c r="X48" s="138"/>
      <c r="Y48" s="138">
        <f>SUM(X46-Y47)</f>
        <v>479.79999999999995</v>
      </c>
      <c r="Z48" s="138"/>
      <c r="AA48" s="138">
        <f t="shared" ref="AA48" si="17">SUM(Z46-AA47)</f>
        <v>536.48</v>
      </c>
      <c r="AB48" s="6"/>
      <c r="AC48" s="141" t="s">
        <v>25</v>
      </c>
      <c r="AD48" s="33">
        <f>$AA$48</f>
        <v>536.48</v>
      </c>
    </row>
    <row r="51" spans="1:30">
      <c r="A51" s="159"/>
      <c r="B51" s="158"/>
      <c r="C51" s="164"/>
      <c r="D51" s="165"/>
      <c r="E51" s="165"/>
      <c r="AB51" s="3"/>
      <c r="AD51" s="192"/>
    </row>
    <row r="52" spans="1:30">
      <c r="A52" s="157" t="s">
        <v>59</v>
      </c>
      <c r="B52" s="158"/>
      <c r="C52" s="165"/>
      <c r="D52" s="165"/>
      <c r="E52" s="165"/>
      <c r="AB52" s="3"/>
      <c r="AD52" s="192"/>
    </row>
    <row r="53" spans="1:30">
      <c r="A53" s="159"/>
      <c r="B53" s="158"/>
      <c r="C53" s="165"/>
      <c r="D53" s="165"/>
      <c r="E53" s="165"/>
      <c r="AB53" s="3"/>
      <c r="AD53" s="192"/>
    </row>
    <row r="54" spans="1:30">
      <c r="A54" s="159" t="s">
        <v>47</v>
      </c>
      <c r="B54" s="158">
        <v>217</v>
      </c>
      <c r="C54" s="165"/>
      <c r="D54" s="165"/>
      <c r="E54" s="165"/>
      <c r="AB54" s="3"/>
      <c r="AD54" s="192"/>
    </row>
    <row r="55" spans="1:30">
      <c r="A55" s="159" t="s">
        <v>62</v>
      </c>
      <c r="B55" s="158">
        <v>17</v>
      </c>
      <c r="C55" s="165"/>
      <c r="D55" s="165"/>
      <c r="E55" s="165"/>
      <c r="AB55" s="3"/>
      <c r="AD55" s="192"/>
    </row>
    <row r="56" spans="1:30">
      <c r="A56" s="159" t="s">
        <v>48</v>
      </c>
      <c r="B56" s="158">
        <v>176</v>
      </c>
      <c r="C56" s="165">
        <f>SUM(B56/3)</f>
        <v>58.666666666666664</v>
      </c>
      <c r="D56" s="166" t="s">
        <v>61</v>
      </c>
      <c r="E56" s="165"/>
      <c r="N56" s="13"/>
      <c r="O56" s="8"/>
      <c r="AB56" s="3"/>
      <c r="AD56" s="192"/>
    </row>
    <row r="57" spans="1:30">
      <c r="A57" s="164" t="s">
        <v>49</v>
      </c>
      <c r="B57" s="158">
        <v>60</v>
      </c>
      <c r="C57" s="165"/>
      <c r="D57" s="165"/>
      <c r="E57" s="165"/>
      <c r="N57" s="13"/>
      <c r="O57" s="8"/>
      <c r="AB57" s="3"/>
      <c r="AD57" s="192"/>
    </row>
    <row r="58" spans="1:30">
      <c r="A58" s="159"/>
      <c r="B58" s="158"/>
      <c r="C58" s="165"/>
      <c r="D58" s="165"/>
      <c r="E58" s="165"/>
      <c r="N58" s="13"/>
      <c r="O58" s="8"/>
      <c r="AB58" s="3"/>
      <c r="AD58" s="192"/>
    </row>
    <row r="59" spans="1:30">
      <c r="A59" s="159"/>
      <c r="B59" s="158">
        <f>SUM(B54:B57)</f>
        <v>470</v>
      </c>
      <c r="C59" s="165"/>
      <c r="D59" s="165"/>
      <c r="E59" s="165"/>
      <c r="N59" s="13"/>
      <c r="O59" s="8"/>
      <c r="AB59" s="3"/>
      <c r="AD59" s="192"/>
    </row>
    <row r="60" spans="1:30">
      <c r="A60" s="167" t="s">
        <v>60</v>
      </c>
      <c r="B60" s="158">
        <f>$G$48</f>
        <v>-302.86000000000013</v>
      </c>
      <c r="C60" s="165">
        <v>263</v>
      </c>
      <c r="D60" s="165" t="s">
        <v>63</v>
      </c>
      <c r="E60" s="165"/>
      <c r="N60" s="13"/>
      <c r="O60" s="8"/>
      <c r="AB60" s="3"/>
      <c r="AD60" s="192"/>
    </row>
    <row r="61" spans="1:30">
      <c r="N61" s="13"/>
      <c r="O61" s="8"/>
      <c r="AB61" s="3"/>
      <c r="AD61" s="192"/>
    </row>
    <row r="62" spans="1:30">
      <c r="N62" s="13"/>
      <c r="O62" s="8"/>
      <c r="AB62" s="3"/>
      <c r="AD62" s="192"/>
    </row>
    <row r="63" spans="1:30">
      <c r="N63" s="13"/>
      <c r="O63" s="8"/>
      <c r="AB63" s="3"/>
      <c r="AD63" s="192"/>
    </row>
    <row r="64" spans="1:30">
      <c r="N64" s="40"/>
      <c r="O64" s="1"/>
      <c r="AB64" s="3"/>
      <c r="AD64" s="192"/>
    </row>
    <row r="71" spans="1:30">
      <c r="A71" s="157" t="s">
        <v>46</v>
      </c>
      <c r="B71" s="158"/>
      <c r="C71" s="3"/>
      <c r="D71" s="3"/>
      <c r="E71" s="3"/>
      <c r="F71" s="3"/>
      <c r="G71" s="3"/>
      <c r="H71" s="3"/>
      <c r="I71" s="3"/>
      <c r="J71" s="3"/>
      <c r="L71" s="3"/>
      <c r="N71" s="3"/>
      <c r="AB71" s="3"/>
      <c r="AD71" s="192"/>
    </row>
    <row r="72" spans="1:30">
      <c r="A72" s="159"/>
      <c r="B72" s="158"/>
      <c r="C72" s="3"/>
      <c r="D72" s="3"/>
      <c r="E72" s="3"/>
      <c r="F72" s="3"/>
      <c r="G72" s="3"/>
      <c r="H72" s="3"/>
      <c r="I72" s="3"/>
      <c r="J72" s="3"/>
      <c r="L72" s="3"/>
      <c r="N72" s="3"/>
      <c r="AB72" s="3"/>
      <c r="AD72" s="192"/>
    </row>
    <row r="73" spans="1:30">
      <c r="A73" s="159" t="s">
        <v>16</v>
      </c>
      <c r="B73" s="158">
        <v>71.599999999999994</v>
      </c>
      <c r="C73" s="3"/>
      <c r="D73" s="3"/>
      <c r="E73" s="3"/>
      <c r="F73" s="3"/>
      <c r="G73" s="3"/>
      <c r="H73" s="3"/>
      <c r="I73" s="3"/>
      <c r="J73" s="3"/>
      <c r="L73" s="3"/>
      <c r="N73" s="3"/>
      <c r="AB73" s="3"/>
      <c r="AD73" s="192"/>
    </row>
    <row r="74" spans="1:30">
      <c r="A74" s="159" t="s">
        <v>12</v>
      </c>
      <c r="B74" s="158">
        <v>116</v>
      </c>
      <c r="C74" s="3"/>
      <c r="D74" s="3"/>
      <c r="E74" s="3"/>
      <c r="F74" s="3"/>
      <c r="G74" s="3"/>
      <c r="H74" s="3"/>
      <c r="I74" s="3"/>
      <c r="J74" s="3"/>
      <c r="L74" s="3"/>
      <c r="N74" s="3"/>
      <c r="AB74" s="3"/>
      <c r="AD74" s="192"/>
    </row>
    <row r="75" spans="1:30">
      <c r="A75" s="159" t="s">
        <v>13</v>
      </c>
      <c r="B75" s="158">
        <v>60</v>
      </c>
      <c r="C75" s="3"/>
      <c r="D75" s="3"/>
      <c r="E75" s="3"/>
      <c r="F75" s="3"/>
      <c r="G75" s="3"/>
      <c r="H75" s="3"/>
      <c r="I75" s="3"/>
      <c r="J75" s="3"/>
      <c r="L75" s="3"/>
      <c r="N75" s="3"/>
      <c r="AB75" s="3"/>
      <c r="AD75" s="192"/>
    </row>
    <row r="76" spans="1:30">
      <c r="A76" s="159" t="s">
        <v>14</v>
      </c>
      <c r="B76" s="158">
        <v>13.2</v>
      </c>
      <c r="C76" s="3"/>
      <c r="D76" s="3"/>
      <c r="E76" s="3"/>
      <c r="F76" s="3"/>
      <c r="G76" s="3"/>
      <c r="H76" s="3"/>
      <c r="I76" s="3"/>
      <c r="J76" s="3"/>
      <c r="L76" s="3"/>
      <c r="N76" s="3"/>
      <c r="AB76" s="3"/>
      <c r="AD76" s="192"/>
    </row>
    <row r="77" spans="1:30">
      <c r="A77" s="159" t="s">
        <v>17</v>
      </c>
      <c r="B77" s="158">
        <v>7.98</v>
      </c>
      <c r="C77" s="3"/>
      <c r="D77" s="3"/>
      <c r="E77" s="3"/>
      <c r="F77" s="3"/>
      <c r="G77" s="3"/>
      <c r="H77" s="3"/>
      <c r="I77" s="3"/>
      <c r="J77" s="3"/>
      <c r="L77" s="3"/>
      <c r="N77" s="3"/>
      <c r="AB77" s="3"/>
      <c r="AD77" s="192"/>
    </row>
    <row r="78" spans="1:30">
      <c r="A78" s="159"/>
      <c r="B78" s="158"/>
      <c r="C78" s="3"/>
      <c r="D78" s="3"/>
      <c r="E78" s="3"/>
      <c r="F78" s="3"/>
      <c r="G78" s="3"/>
      <c r="H78" s="3"/>
      <c r="I78" s="3"/>
      <c r="J78" s="3"/>
      <c r="L78" s="3"/>
      <c r="N78" s="3"/>
      <c r="AB78" s="3"/>
      <c r="AD78" s="192"/>
    </row>
    <row r="79" spans="1:30">
      <c r="A79" s="157" t="s">
        <v>15</v>
      </c>
      <c r="B79" s="158">
        <f>SUM(B73:B77)</f>
        <v>268.78000000000003</v>
      </c>
      <c r="C79" s="3"/>
      <c r="D79" s="3"/>
      <c r="E79" s="3"/>
      <c r="F79" s="3"/>
      <c r="G79" s="3"/>
      <c r="H79" s="3"/>
      <c r="I79" s="3"/>
      <c r="J79" s="3"/>
      <c r="L79" s="3"/>
      <c r="N79" s="3"/>
      <c r="AB79" s="3"/>
      <c r="AD79" s="192"/>
    </row>
    <row r="80" spans="1:30">
      <c r="A80" s="159" t="s">
        <v>22</v>
      </c>
      <c r="B80" s="158">
        <v>268.77999999999997</v>
      </c>
      <c r="C80" s="3"/>
      <c r="D80" s="3"/>
      <c r="E80" s="3"/>
      <c r="F80" s="3"/>
      <c r="G80" s="3"/>
      <c r="H80" s="3"/>
      <c r="I80" s="3"/>
      <c r="J80" s="3"/>
      <c r="L80" s="3"/>
      <c r="N80" s="3"/>
      <c r="AB80" s="3"/>
      <c r="AD80" s="192"/>
    </row>
    <row r="81" spans="1:30">
      <c r="A81" s="159" t="s">
        <v>23</v>
      </c>
      <c r="B81" s="158">
        <f>SUM(B79-B80)</f>
        <v>5.6843418860808015E-14</v>
      </c>
      <c r="C81" s="3"/>
      <c r="D81" s="3"/>
      <c r="E81" s="3"/>
      <c r="F81" s="3"/>
      <c r="G81" s="3"/>
      <c r="H81" s="3"/>
      <c r="I81" s="3"/>
      <c r="J81" s="3"/>
      <c r="L81" s="3"/>
      <c r="N81" s="3"/>
      <c r="AB81" s="3"/>
      <c r="AD81" s="192"/>
    </row>
  </sheetData>
  <sheetProtection password="BDEF" sheet="1" objects="1" scenarios="1"/>
  <mergeCells count="64">
    <mergeCell ref="D5:E5"/>
    <mergeCell ref="B5:C5"/>
    <mergeCell ref="P8:Q8"/>
    <mergeCell ref="F8:G8"/>
    <mergeCell ref="X5:Y5"/>
    <mergeCell ref="J5:K5"/>
    <mergeCell ref="L5:M5"/>
    <mergeCell ref="N5:O5"/>
    <mergeCell ref="H5:I5"/>
    <mergeCell ref="F5:G5"/>
    <mergeCell ref="J8:K8"/>
    <mergeCell ref="D8:E8"/>
    <mergeCell ref="H8:I8"/>
    <mergeCell ref="L8:M8"/>
    <mergeCell ref="N8:O8"/>
    <mergeCell ref="R8:S8"/>
    <mergeCell ref="Z5:AA5"/>
    <mergeCell ref="P5:Q5"/>
    <mergeCell ref="R5:S5"/>
    <mergeCell ref="T5:U5"/>
    <mergeCell ref="V5:W5"/>
    <mergeCell ref="D46:E46"/>
    <mergeCell ref="F46:G46"/>
    <mergeCell ref="H46:I46"/>
    <mergeCell ref="J46:K46"/>
    <mergeCell ref="L46:M46"/>
    <mergeCell ref="T8:U8"/>
    <mergeCell ref="V8:W8"/>
    <mergeCell ref="X8:Y8"/>
    <mergeCell ref="Z8:AA8"/>
    <mergeCell ref="Z46:AA46"/>
    <mergeCell ref="X46:Y46"/>
    <mergeCell ref="Z10:AA10"/>
    <mergeCell ref="V10:W10"/>
    <mergeCell ref="X10:Y10"/>
    <mergeCell ref="N46:O46"/>
    <mergeCell ref="P46:Q46"/>
    <mergeCell ref="R46:S46"/>
    <mergeCell ref="T46:U46"/>
    <mergeCell ref="V46:W46"/>
    <mergeCell ref="Z7:AA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P10:Q10"/>
    <mergeCell ref="R10:S10"/>
    <mergeCell ref="T10:U10"/>
    <mergeCell ref="N10:O10"/>
    <mergeCell ref="H10:I10"/>
    <mergeCell ref="J10:K10"/>
    <mergeCell ref="L10:M10"/>
    <mergeCell ref="B7:C7"/>
    <mergeCell ref="B8:C8"/>
    <mergeCell ref="B10:C10"/>
    <mergeCell ref="D10:E10"/>
    <mergeCell ref="F10:G10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81"/>
  <sheetViews>
    <sheetView showZeros="0" tabSelected="1" topLeftCell="A3" zoomScale="75" zoomScaleNormal="75" workbookViewId="0">
      <selection activeCell="L39" sqref="L39"/>
    </sheetView>
  </sheetViews>
  <sheetFormatPr defaultRowHeight="14.4"/>
  <cols>
    <col min="1" max="1" width="38" style="3" customWidth="1"/>
    <col min="2" max="2" width="12.44140625" style="40" customWidth="1"/>
    <col min="3" max="3" width="11.5546875" style="12" customWidth="1"/>
    <col min="4" max="6" width="13.109375" style="42" customWidth="1"/>
    <col min="7" max="7" width="10.77734375" style="12" bestFit="1" customWidth="1"/>
    <col min="8" max="8" width="10.77734375" style="12" customWidth="1"/>
    <col min="9" max="9" width="11.44140625" style="40" customWidth="1"/>
    <col min="10" max="10" width="9.77734375" style="40" customWidth="1"/>
    <col min="11" max="11" width="12" style="3" customWidth="1"/>
    <col min="12" max="12" width="9.88671875" style="12" customWidth="1"/>
    <col min="13" max="13" width="9.88671875" style="3" customWidth="1"/>
    <col min="14" max="14" width="10.5546875" style="12" customWidth="1"/>
    <col min="15" max="15" width="10.5546875" style="3" customWidth="1"/>
    <col min="16" max="17" width="10.109375" style="3" customWidth="1"/>
    <col min="18" max="19" width="9.6640625" style="3" customWidth="1"/>
    <col min="20" max="21" width="10" style="3" customWidth="1"/>
    <col min="22" max="27" width="9.6640625" style="3" customWidth="1"/>
    <col min="28" max="28" width="2.6640625" style="8" customWidth="1"/>
    <col min="29" max="29" width="46.44140625" style="3" customWidth="1"/>
    <col min="30" max="30" width="17.88671875" style="168" customWidth="1"/>
    <col min="31" max="16384" width="8.88671875" style="3"/>
  </cols>
  <sheetData>
    <row r="1" spans="1:30">
      <c r="K1" s="12"/>
    </row>
    <row r="2" spans="1:30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</row>
    <row r="3" spans="1:30">
      <c r="A3" s="135" t="s">
        <v>82</v>
      </c>
      <c r="B3" s="133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  <c r="AC3" s="110" t="s">
        <v>81</v>
      </c>
      <c r="AD3" s="169"/>
    </row>
    <row r="4" spans="1:30">
      <c r="A4" s="4"/>
      <c r="B4" s="38"/>
      <c r="C4" s="38"/>
      <c r="G4" s="38"/>
      <c r="H4" s="39"/>
      <c r="I4" s="39"/>
      <c r="J4" s="41"/>
      <c r="K4" s="7"/>
      <c r="L4" s="38"/>
      <c r="M4" s="7"/>
      <c r="AB4" s="104"/>
      <c r="AC4" s="14"/>
      <c r="AD4" s="169"/>
    </row>
    <row r="5" spans="1:30" s="15" customFormat="1">
      <c r="A5" s="136" t="s">
        <v>66</v>
      </c>
      <c r="B5" s="201"/>
      <c r="C5" s="219"/>
      <c r="D5" s="215"/>
      <c r="E5" s="218"/>
      <c r="F5" s="213">
        <v>43884</v>
      </c>
      <c r="G5" s="217"/>
      <c r="H5" s="215">
        <v>43919</v>
      </c>
      <c r="I5" s="216"/>
      <c r="J5" s="213"/>
      <c r="K5" s="217"/>
      <c r="L5" s="215"/>
      <c r="M5" s="216"/>
      <c r="N5" s="213"/>
      <c r="O5" s="217"/>
      <c r="P5" s="215"/>
      <c r="Q5" s="216"/>
      <c r="R5" s="213"/>
      <c r="S5" s="217"/>
      <c r="T5" s="215"/>
      <c r="U5" s="216"/>
      <c r="V5" s="213"/>
      <c r="W5" s="217"/>
      <c r="X5" s="215"/>
      <c r="Y5" s="216"/>
      <c r="Z5" s="213"/>
      <c r="AA5" s="214"/>
      <c r="AB5" s="72"/>
      <c r="AC5" s="111" t="s">
        <v>19</v>
      </c>
      <c r="AD5" s="170"/>
    </row>
    <row r="6" spans="1:30">
      <c r="A6" s="76"/>
      <c r="B6" s="21"/>
      <c r="C6" s="81"/>
      <c r="D6" s="47"/>
      <c r="E6" s="131"/>
      <c r="F6" s="47"/>
      <c r="G6" s="131"/>
      <c r="H6" s="47"/>
      <c r="I6" s="131"/>
      <c r="J6" s="47"/>
      <c r="K6" s="131"/>
      <c r="L6" s="47"/>
      <c r="M6" s="131"/>
      <c r="N6" s="47"/>
      <c r="O6" s="131"/>
      <c r="P6" s="47"/>
      <c r="Q6" s="131"/>
      <c r="R6" s="47"/>
      <c r="S6" s="131"/>
      <c r="T6" s="47"/>
      <c r="U6" s="131"/>
      <c r="V6" s="47"/>
      <c r="W6" s="131"/>
      <c r="X6" s="47"/>
      <c r="Y6" s="131"/>
      <c r="Z6" s="47"/>
      <c r="AA6" s="131"/>
      <c r="AB6" s="104"/>
      <c r="AC6" s="14"/>
      <c r="AD6" s="169"/>
    </row>
    <row r="7" spans="1:30">
      <c r="A7" s="76"/>
      <c r="B7" s="195" t="s">
        <v>84</v>
      </c>
      <c r="C7" s="196"/>
      <c r="D7" s="195" t="s">
        <v>28</v>
      </c>
      <c r="E7" s="196"/>
      <c r="F7" s="201" t="s">
        <v>29</v>
      </c>
      <c r="G7" s="203"/>
      <c r="H7" s="195" t="s">
        <v>30</v>
      </c>
      <c r="I7" s="196"/>
      <c r="J7" s="201" t="s">
        <v>50</v>
      </c>
      <c r="K7" s="203" t="s">
        <v>31</v>
      </c>
      <c r="L7" s="195" t="s">
        <v>32</v>
      </c>
      <c r="M7" s="196"/>
      <c r="N7" s="201" t="s">
        <v>33</v>
      </c>
      <c r="O7" s="203"/>
      <c r="P7" s="195" t="s">
        <v>34</v>
      </c>
      <c r="Q7" s="196"/>
      <c r="R7" s="201" t="s">
        <v>35</v>
      </c>
      <c r="S7" s="203"/>
      <c r="T7" s="195" t="s">
        <v>36</v>
      </c>
      <c r="U7" s="196"/>
      <c r="V7" s="201" t="s">
        <v>37</v>
      </c>
      <c r="W7" s="203"/>
      <c r="X7" s="195" t="s">
        <v>38</v>
      </c>
      <c r="Y7" s="196"/>
      <c r="Z7" s="201" t="s">
        <v>39</v>
      </c>
      <c r="AA7" s="202"/>
      <c r="AB7" s="105"/>
      <c r="AC7" s="14"/>
      <c r="AD7" s="169"/>
    </row>
    <row r="8" spans="1:30" ht="15" thickBot="1">
      <c r="A8" s="100" t="s">
        <v>20</v>
      </c>
      <c r="B8" s="197">
        <f>'2019'!$AD$8</f>
        <v>979.8</v>
      </c>
      <c r="C8" s="198"/>
      <c r="D8" s="197"/>
      <c r="E8" s="198"/>
      <c r="F8" s="220">
        <v>43875</v>
      </c>
      <c r="G8" s="221"/>
      <c r="H8" s="197"/>
      <c r="I8" s="198"/>
      <c r="J8" s="204">
        <f t="shared" ref="J8" si="0">$F$46</f>
        <v>1025.02</v>
      </c>
      <c r="K8" s="205"/>
      <c r="L8" s="209"/>
      <c r="M8" s="210"/>
      <c r="N8" s="199">
        <f t="shared" ref="N8:P8" si="1">$J$46</f>
        <v>0</v>
      </c>
      <c r="O8" s="211"/>
      <c r="P8" s="199">
        <f t="shared" si="1"/>
        <v>0</v>
      </c>
      <c r="Q8" s="211"/>
      <c r="R8" s="199">
        <f t="shared" ref="R8" si="2">$N$46</f>
        <v>0</v>
      </c>
      <c r="S8" s="211"/>
      <c r="T8" s="209"/>
      <c r="U8" s="210"/>
      <c r="V8" s="199">
        <f t="shared" ref="V8" si="3">$R$46</f>
        <v>0</v>
      </c>
      <c r="W8" s="211"/>
      <c r="X8" s="209"/>
      <c r="Y8" s="210"/>
      <c r="Z8" s="199">
        <f t="shared" ref="Z8" si="4">$V$46</f>
        <v>0</v>
      </c>
      <c r="AA8" s="211"/>
      <c r="AB8" s="72"/>
      <c r="AC8" s="112" t="s">
        <v>80</v>
      </c>
      <c r="AD8" s="25">
        <f>$Z$8</f>
        <v>0</v>
      </c>
    </row>
    <row r="9" spans="1:30" s="7" customFormat="1">
      <c r="A9" s="71"/>
      <c r="B9" s="143" t="s">
        <v>40</v>
      </c>
      <c r="C9" s="135" t="s">
        <v>41</v>
      </c>
      <c r="D9" s="58" t="s">
        <v>40</v>
      </c>
      <c r="E9" s="144" t="s">
        <v>41</v>
      </c>
      <c r="F9" s="143" t="s">
        <v>40</v>
      </c>
      <c r="G9" s="135" t="s">
        <v>41</v>
      </c>
      <c r="H9" s="58" t="s">
        <v>40</v>
      </c>
      <c r="I9" s="144" t="s">
        <v>41</v>
      </c>
      <c r="J9" s="135" t="s">
        <v>40</v>
      </c>
      <c r="K9" s="143" t="s">
        <v>41</v>
      </c>
      <c r="L9" s="58" t="s">
        <v>40</v>
      </c>
      <c r="M9" s="144" t="s">
        <v>41</v>
      </c>
      <c r="N9" s="143" t="s">
        <v>40</v>
      </c>
      <c r="O9" s="135" t="s">
        <v>41</v>
      </c>
      <c r="P9" s="58" t="s">
        <v>40</v>
      </c>
      <c r="Q9" s="144" t="s">
        <v>41</v>
      </c>
      <c r="R9" s="143" t="s">
        <v>40</v>
      </c>
      <c r="S9" s="135" t="s">
        <v>41</v>
      </c>
      <c r="T9" s="58" t="s">
        <v>40</v>
      </c>
      <c r="U9" s="144" t="s">
        <v>41</v>
      </c>
      <c r="V9" s="143" t="s">
        <v>40</v>
      </c>
      <c r="W9" s="135" t="s">
        <v>41</v>
      </c>
      <c r="X9" s="58" t="s">
        <v>40</v>
      </c>
      <c r="Y9" s="144" t="s">
        <v>41</v>
      </c>
      <c r="Z9" s="143" t="s">
        <v>40</v>
      </c>
      <c r="AA9" s="135" t="s">
        <v>41</v>
      </c>
      <c r="AB9" s="105"/>
      <c r="AC9" s="5"/>
      <c r="AD9" s="171"/>
    </row>
    <row r="10" spans="1:30" ht="15" thickBot="1">
      <c r="A10" s="101" t="s">
        <v>54</v>
      </c>
      <c r="B10" s="199"/>
      <c r="C10" s="200"/>
      <c r="D10" s="199"/>
      <c r="E10" s="200"/>
      <c r="F10" s="199"/>
      <c r="G10" s="200"/>
      <c r="H10" s="199"/>
      <c r="I10" s="200"/>
      <c r="J10" s="199"/>
      <c r="K10" s="200"/>
      <c r="L10" s="199"/>
      <c r="M10" s="200"/>
      <c r="N10" s="199"/>
      <c r="O10" s="200"/>
      <c r="P10" s="199"/>
      <c r="Q10" s="200"/>
      <c r="R10" s="199"/>
      <c r="S10" s="200"/>
      <c r="T10" s="199"/>
      <c r="U10" s="200"/>
      <c r="V10" s="199"/>
      <c r="W10" s="200"/>
      <c r="X10" s="199"/>
      <c r="Y10" s="200"/>
      <c r="Z10" s="199"/>
      <c r="AA10" s="200"/>
      <c r="AB10" s="104"/>
      <c r="AC10" s="117" t="s">
        <v>72</v>
      </c>
      <c r="AD10" s="169"/>
    </row>
    <row r="11" spans="1:30">
      <c r="A11" s="129" t="s">
        <v>1</v>
      </c>
      <c r="B11" s="22">
        <f>'2019'!AD11</f>
        <v>671.96</v>
      </c>
      <c r="C11" s="83"/>
      <c r="D11" s="60"/>
      <c r="E11" s="47"/>
      <c r="F11" s="30">
        <v>769.47</v>
      </c>
      <c r="G11" s="91"/>
      <c r="H11" s="52">
        <v>721.93</v>
      </c>
      <c r="I11" s="52"/>
      <c r="J11" s="22"/>
      <c r="K11" s="22"/>
      <c r="L11" s="162"/>
      <c r="M11" s="74"/>
      <c r="N11" s="22"/>
      <c r="O11" s="22"/>
      <c r="P11" s="161"/>
      <c r="Q11" s="74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72"/>
      <c r="AC11" s="114" t="s">
        <v>1</v>
      </c>
      <c r="AD11" s="173">
        <f>$Z$11</f>
        <v>0</v>
      </c>
    </row>
    <row r="12" spans="1:30">
      <c r="A12" s="129" t="s">
        <v>2</v>
      </c>
      <c r="B12" s="21">
        <f>'2019'!AD12</f>
        <v>364.52</v>
      </c>
      <c r="C12" s="84"/>
      <c r="D12" s="43"/>
      <c r="E12" s="45"/>
      <c r="F12" s="28">
        <v>385.55</v>
      </c>
      <c r="G12" s="65"/>
      <c r="H12" s="28">
        <v>398.55</v>
      </c>
      <c r="I12" s="53"/>
      <c r="J12" s="21"/>
      <c r="K12" s="21"/>
      <c r="L12" s="160"/>
      <c r="M12" s="72"/>
      <c r="N12" s="21"/>
      <c r="O12" s="21"/>
      <c r="P12" s="161"/>
      <c r="Q12" s="7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72"/>
      <c r="AC12" s="115" t="s">
        <v>2</v>
      </c>
      <c r="AD12" s="173">
        <f>$Z$12</f>
        <v>0</v>
      </c>
    </row>
    <row r="13" spans="1:30" ht="15" thickBot="1">
      <c r="A13" s="130" t="s">
        <v>87</v>
      </c>
      <c r="B13" s="23">
        <f>SUM(B11:B12)</f>
        <v>1036.48</v>
      </c>
      <c r="C13" s="69"/>
      <c r="D13" s="31"/>
      <c r="E13" s="70"/>
      <c r="F13" s="31">
        <f>SUM(F11:F12)</f>
        <v>1155.02</v>
      </c>
      <c r="G13" s="31">
        <f>SUM(F13-B13)</f>
        <v>118.53999999999996</v>
      </c>
      <c r="H13" s="31">
        <f t="shared" ref="H13:AA13" si="5">SUM(H11:H12)</f>
        <v>1120.48</v>
      </c>
      <c r="I13" s="31">
        <f t="shared" si="5"/>
        <v>0</v>
      </c>
      <c r="J13" s="31">
        <f t="shared" si="5"/>
        <v>0</v>
      </c>
      <c r="K13" s="31"/>
      <c r="L13" s="31">
        <f t="shared" si="5"/>
        <v>0</v>
      </c>
      <c r="M13" s="31">
        <f t="shared" si="5"/>
        <v>0</v>
      </c>
      <c r="N13" s="31">
        <f t="shared" si="5"/>
        <v>0</v>
      </c>
      <c r="O13" s="31">
        <f t="shared" si="5"/>
        <v>0</v>
      </c>
      <c r="P13" s="31">
        <f t="shared" si="5"/>
        <v>0</v>
      </c>
      <c r="Q13" s="31">
        <f t="shared" si="5"/>
        <v>0</v>
      </c>
      <c r="R13" s="31">
        <f t="shared" si="5"/>
        <v>0</v>
      </c>
      <c r="S13" s="31">
        <f t="shared" si="5"/>
        <v>0</v>
      </c>
      <c r="T13" s="31">
        <f t="shared" si="5"/>
        <v>0</v>
      </c>
      <c r="U13" s="31">
        <f t="shared" si="5"/>
        <v>0</v>
      </c>
      <c r="V13" s="31">
        <f t="shared" si="5"/>
        <v>0</v>
      </c>
      <c r="W13" s="31">
        <f t="shared" si="5"/>
        <v>0</v>
      </c>
      <c r="X13" s="31">
        <f t="shared" si="5"/>
        <v>0</v>
      </c>
      <c r="Y13" s="31">
        <f t="shared" si="5"/>
        <v>0</v>
      </c>
      <c r="Z13" s="31">
        <f t="shared" si="5"/>
        <v>0</v>
      </c>
      <c r="AA13" s="31">
        <f t="shared" si="5"/>
        <v>0</v>
      </c>
      <c r="AB13" s="107"/>
      <c r="AC13" s="116" t="s">
        <v>4</v>
      </c>
      <c r="AD13" s="173">
        <f>$Z$13</f>
        <v>0</v>
      </c>
    </row>
    <row r="14" spans="1:30">
      <c r="A14" s="11"/>
      <c r="B14" s="21"/>
      <c r="C14" s="82"/>
      <c r="D14" s="59"/>
      <c r="E14" s="46"/>
      <c r="F14" s="29"/>
      <c r="G14" s="90"/>
      <c r="H14" s="51"/>
      <c r="I14" s="53"/>
      <c r="J14" s="21"/>
      <c r="K14" s="95"/>
      <c r="L14" s="79"/>
      <c r="M14" s="73"/>
      <c r="N14" s="95"/>
      <c r="O14" s="95"/>
      <c r="P14" s="73"/>
      <c r="Q14" s="73"/>
      <c r="R14" s="95"/>
      <c r="S14" s="95"/>
      <c r="T14" s="76"/>
      <c r="U14" s="76"/>
      <c r="V14" s="97"/>
      <c r="W14" s="186"/>
      <c r="X14" s="76"/>
      <c r="Y14" s="76"/>
      <c r="Z14" s="97"/>
      <c r="AA14" s="81"/>
      <c r="AB14" s="104"/>
      <c r="AC14" s="117"/>
      <c r="AD14" s="173"/>
    </row>
    <row r="15" spans="1:30">
      <c r="A15" s="11" t="s">
        <v>10</v>
      </c>
      <c r="B15" s="21"/>
      <c r="C15" s="82"/>
      <c r="D15" s="59"/>
      <c r="E15" s="46"/>
      <c r="F15" s="29"/>
      <c r="G15" s="90"/>
      <c r="H15" s="51"/>
      <c r="I15" s="53"/>
      <c r="J15" s="21"/>
      <c r="K15" s="95"/>
      <c r="L15" s="79"/>
      <c r="M15" s="73"/>
      <c r="N15" s="95"/>
      <c r="O15" s="95"/>
      <c r="P15" s="73"/>
      <c r="Q15" s="73"/>
      <c r="R15" s="95"/>
      <c r="S15" s="95"/>
      <c r="T15" s="76"/>
      <c r="U15" s="76"/>
      <c r="V15" s="97"/>
      <c r="W15" s="186"/>
      <c r="X15" s="76"/>
      <c r="Y15" s="76"/>
      <c r="Z15" s="97"/>
      <c r="AA15" s="81"/>
      <c r="AB15" s="104"/>
      <c r="AC15" s="117"/>
      <c r="AD15" s="173"/>
    </row>
    <row r="16" spans="1:30">
      <c r="A16" s="11"/>
      <c r="B16" s="25"/>
      <c r="C16" s="96"/>
      <c r="D16" s="61"/>
      <c r="E16" s="61"/>
      <c r="F16" s="32"/>
      <c r="G16" s="32"/>
      <c r="H16" s="61"/>
      <c r="I16" s="61"/>
      <c r="J16" s="32"/>
      <c r="K16" s="32"/>
      <c r="L16" s="61"/>
      <c r="M16" s="61"/>
      <c r="N16" s="32"/>
      <c r="O16" s="32"/>
      <c r="P16" s="61"/>
      <c r="Q16" s="61"/>
      <c r="R16" s="32"/>
      <c r="S16" s="32"/>
      <c r="T16" s="61"/>
      <c r="U16" s="61"/>
      <c r="V16" s="32"/>
      <c r="W16" s="32"/>
      <c r="X16" s="61"/>
      <c r="Y16" s="61"/>
      <c r="Z16" s="32"/>
      <c r="AA16" s="32"/>
      <c r="AB16" s="104"/>
      <c r="AC16" s="117"/>
      <c r="AD16" s="173"/>
    </row>
    <row r="17" spans="1:30">
      <c r="A17" s="9" t="s">
        <v>0</v>
      </c>
      <c r="B17" s="25"/>
      <c r="C17" s="96"/>
      <c r="D17" s="61"/>
      <c r="E17" s="61"/>
      <c r="F17" s="32"/>
      <c r="G17" s="32"/>
      <c r="H17" s="61"/>
      <c r="I17" s="61"/>
      <c r="J17" s="32"/>
      <c r="K17" s="32"/>
      <c r="L17" s="61"/>
      <c r="M17" s="61"/>
      <c r="N17" s="32"/>
      <c r="O17" s="32"/>
      <c r="P17" s="61"/>
      <c r="Q17" s="61"/>
      <c r="R17" s="32"/>
      <c r="S17" s="32"/>
      <c r="T17" s="61"/>
      <c r="U17" s="61"/>
      <c r="V17" s="32"/>
      <c r="W17" s="32"/>
      <c r="X17" s="61"/>
      <c r="Y17" s="61"/>
      <c r="Z17" s="32"/>
      <c r="AA17" s="32"/>
      <c r="AB17" s="104"/>
      <c r="AC17" s="113" t="s">
        <v>0</v>
      </c>
      <c r="AD17" s="173"/>
    </row>
    <row r="18" spans="1:30">
      <c r="A18" s="16" t="s">
        <v>3</v>
      </c>
      <c r="B18" s="25">
        <v>49</v>
      </c>
      <c r="C18" s="96"/>
      <c r="D18" s="61"/>
      <c r="E18" s="61"/>
      <c r="F18" s="32"/>
      <c r="G18" s="32"/>
      <c r="H18" s="61"/>
      <c r="I18" s="61"/>
      <c r="J18" s="32"/>
      <c r="K18" s="32"/>
      <c r="L18" s="61"/>
      <c r="M18" s="61"/>
      <c r="N18" s="32"/>
      <c r="O18" s="32"/>
      <c r="P18" s="61"/>
      <c r="Q18" s="61"/>
      <c r="R18" s="32"/>
      <c r="S18" s="32"/>
      <c r="T18" s="61"/>
      <c r="U18" s="61"/>
      <c r="V18" s="32"/>
      <c r="W18" s="32"/>
      <c r="X18" s="61"/>
      <c r="Y18" s="61"/>
      <c r="Z18" s="32"/>
      <c r="AA18" s="32"/>
      <c r="AB18" s="104"/>
      <c r="AC18" s="174" t="s">
        <v>3</v>
      </c>
      <c r="AD18" s="173">
        <f>SUM(B18:AA18)</f>
        <v>49</v>
      </c>
    </row>
    <row r="19" spans="1:30">
      <c r="A19" s="10" t="s">
        <v>83</v>
      </c>
      <c r="B19" s="25">
        <v>167.04</v>
      </c>
      <c r="C19" s="96"/>
      <c r="D19" s="61"/>
      <c r="E19" s="61"/>
      <c r="F19" s="32"/>
      <c r="G19" s="32"/>
      <c r="H19" s="61"/>
      <c r="I19" s="61"/>
      <c r="J19" s="32"/>
      <c r="K19" s="32"/>
      <c r="L19" s="61"/>
      <c r="M19" s="61"/>
      <c r="N19" s="32"/>
      <c r="O19" s="32"/>
      <c r="P19" s="61"/>
      <c r="Q19" s="61"/>
      <c r="R19" s="32"/>
      <c r="S19" s="32"/>
      <c r="T19" s="61"/>
      <c r="U19" s="61"/>
      <c r="V19" s="32"/>
      <c r="W19" s="32"/>
      <c r="X19" s="61"/>
      <c r="Y19" s="61"/>
      <c r="Z19" s="32"/>
      <c r="AA19" s="32"/>
      <c r="AB19" s="104"/>
      <c r="AC19" s="114" t="s">
        <v>5</v>
      </c>
      <c r="AD19" s="173">
        <v>167.04</v>
      </c>
    </row>
    <row r="20" spans="1:30">
      <c r="A20" s="11" t="s">
        <v>65</v>
      </c>
      <c r="B20" s="25">
        <f>SUM(B18:B19)</f>
        <v>216.04</v>
      </c>
      <c r="C20" s="163">
        <f>SUM(B20/12)</f>
        <v>18.003333333333334</v>
      </c>
      <c r="D20" s="61"/>
      <c r="E20" s="61"/>
      <c r="F20" s="32"/>
      <c r="G20" s="32"/>
      <c r="H20" s="61"/>
      <c r="I20" s="61"/>
      <c r="J20" s="32"/>
      <c r="K20" s="32"/>
      <c r="L20" s="61"/>
      <c r="M20" s="61"/>
      <c r="N20" s="32"/>
      <c r="O20" s="32"/>
      <c r="P20" s="61"/>
      <c r="Q20" s="61"/>
      <c r="R20" s="32"/>
      <c r="S20" s="32"/>
      <c r="T20" s="61"/>
      <c r="U20" s="61"/>
      <c r="V20" s="32"/>
      <c r="W20" s="32"/>
      <c r="X20" s="61"/>
      <c r="Y20" s="61"/>
      <c r="Z20" s="32"/>
      <c r="AA20" s="32"/>
      <c r="AB20" s="104"/>
      <c r="AC20" s="118" t="s">
        <v>52</v>
      </c>
      <c r="AD20" s="25">
        <f>SUM(AD18:AD19)</f>
        <v>216.04</v>
      </c>
    </row>
    <row r="21" spans="1:30">
      <c r="A21" s="11"/>
      <c r="B21" s="25"/>
      <c r="C21" s="153"/>
      <c r="D21" s="61"/>
      <c r="E21" s="61"/>
      <c r="F21" s="32"/>
      <c r="G21" s="32"/>
      <c r="H21" s="61"/>
      <c r="I21" s="61"/>
      <c r="J21" s="32"/>
      <c r="K21" s="32"/>
      <c r="L21" s="61"/>
      <c r="M21" s="61"/>
      <c r="N21" s="32"/>
      <c r="O21" s="32"/>
      <c r="P21" s="61"/>
      <c r="Q21" s="61"/>
      <c r="R21" s="32"/>
      <c r="S21" s="32"/>
      <c r="T21" s="61"/>
      <c r="U21" s="61"/>
      <c r="V21" s="32"/>
      <c r="W21" s="32"/>
      <c r="X21" s="61"/>
      <c r="Y21" s="61"/>
      <c r="Z21" s="32"/>
      <c r="AA21" s="32"/>
      <c r="AB21" s="104"/>
      <c r="AC21" s="119"/>
      <c r="AD21" s="173"/>
    </row>
    <row r="22" spans="1:30">
      <c r="A22" s="11"/>
      <c r="B22" s="25"/>
      <c r="C22" s="153"/>
      <c r="D22" s="61"/>
      <c r="E22" s="61"/>
      <c r="F22" s="32"/>
      <c r="G22" s="32"/>
      <c r="H22" s="61"/>
      <c r="I22" s="61"/>
      <c r="J22" s="32"/>
      <c r="K22" s="32"/>
      <c r="L22" s="61"/>
      <c r="M22" s="61"/>
      <c r="N22" s="32"/>
      <c r="O22" s="32"/>
      <c r="P22" s="61"/>
      <c r="Q22" s="61"/>
      <c r="R22" s="32"/>
      <c r="S22" s="32"/>
      <c r="T22" s="61"/>
      <c r="U22" s="61"/>
      <c r="V22" s="32"/>
      <c r="W22" s="32"/>
      <c r="X22" s="61"/>
      <c r="Y22" s="61"/>
      <c r="Z22" s="32"/>
      <c r="AA22" s="32"/>
      <c r="AB22" s="104"/>
      <c r="AC22" s="119"/>
      <c r="AD22" s="173"/>
    </row>
    <row r="23" spans="1:30">
      <c r="A23" s="11" t="s">
        <v>43</v>
      </c>
      <c r="B23" s="25"/>
      <c r="C23" s="96"/>
      <c r="D23" s="61"/>
      <c r="E23" s="61"/>
      <c r="F23" s="32"/>
      <c r="G23" s="32"/>
      <c r="H23" s="61"/>
      <c r="I23" s="61"/>
      <c r="J23" s="32"/>
      <c r="K23" s="32"/>
      <c r="L23" s="61"/>
      <c r="M23" s="61"/>
      <c r="N23" s="32"/>
      <c r="O23" s="32"/>
      <c r="P23" s="61"/>
      <c r="Q23" s="61"/>
      <c r="R23" s="32"/>
      <c r="S23" s="32"/>
      <c r="T23" s="61"/>
      <c r="U23" s="61"/>
      <c r="V23" s="32"/>
      <c r="W23" s="32"/>
      <c r="X23" s="61"/>
      <c r="Y23" s="61"/>
      <c r="Z23" s="32"/>
      <c r="AA23" s="32"/>
      <c r="AB23" s="104"/>
      <c r="AC23" s="119"/>
      <c r="AD23" s="173"/>
    </row>
    <row r="24" spans="1:30">
      <c r="A24" s="18" t="s">
        <v>42</v>
      </c>
      <c r="B24" s="25"/>
      <c r="C24" s="85"/>
      <c r="D24" s="61"/>
      <c r="E24" s="48"/>
      <c r="F24" s="32"/>
      <c r="G24" s="37"/>
      <c r="H24" s="54"/>
      <c r="I24" s="54"/>
      <c r="J24" s="25"/>
      <c r="K24" s="96"/>
      <c r="L24" s="80"/>
      <c r="M24" s="75"/>
      <c r="N24" s="96"/>
      <c r="O24" s="96"/>
      <c r="P24" s="75"/>
      <c r="Q24" s="75"/>
      <c r="R24" s="96"/>
      <c r="S24" s="96"/>
      <c r="T24" s="77"/>
      <c r="U24" s="77"/>
      <c r="V24" s="27"/>
      <c r="W24" s="173"/>
      <c r="X24" s="77"/>
      <c r="Y24" s="77"/>
      <c r="Z24" s="27"/>
      <c r="AA24" s="109"/>
      <c r="AB24" s="104"/>
      <c r="AC24" s="120"/>
      <c r="AD24" s="173"/>
    </row>
    <row r="25" spans="1:30">
      <c r="A25" s="17" t="s">
        <v>44</v>
      </c>
      <c r="B25" s="25"/>
      <c r="C25" s="85"/>
      <c r="D25" s="61"/>
      <c r="E25" s="48"/>
      <c r="F25" s="32"/>
      <c r="G25" s="92"/>
      <c r="H25" s="55"/>
      <c r="I25" s="55"/>
      <c r="J25" s="25"/>
      <c r="K25" s="96"/>
      <c r="L25" s="80"/>
      <c r="M25" s="75"/>
      <c r="N25" s="96"/>
      <c r="O25" s="96"/>
      <c r="P25" s="75"/>
      <c r="Q25" s="75"/>
      <c r="R25" s="96"/>
      <c r="S25" s="96"/>
      <c r="T25" s="77"/>
      <c r="U25" s="77"/>
      <c r="V25" s="27"/>
      <c r="W25" s="173"/>
      <c r="X25" s="77"/>
      <c r="Y25" s="77"/>
      <c r="Z25" s="27"/>
      <c r="AA25" s="109"/>
      <c r="AB25" s="104"/>
      <c r="AC25" s="120"/>
      <c r="AD25" s="173"/>
    </row>
    <row r="26" spans="1:30">
      <c r="A26" s="10"/>
      <c r="B26" s="22"/>
      <c r="C26" s="82"/>
      <c r="D26" s="59"/>
      <c r="E26" s="46"/>
      <c r="F26" s="29"/>
      <c r="G26" s="90"/>
      <c r="H26" s="51"/>
      <c r="I26" s="53"/>
      <c r="J26" s="21"/>
      <c r="K26" s="95"/>
      <c r="L26" s="79"/>
      <c r="M26" s="73"/>
      <c r="N26" s="95"/>
      <c r="O26" s="95"/>
      <c r="P26" s="73"/>
      <c r="Q26" s="73"/>
      <c r="R26" s="95"/>
      <c r="S26" s="95"/>
      <c r="T26" s="76"/>
      <c r="U26" s="76"/>
      <c r="V26" s="97"/>
      <c r="W26" s="186"/>
      <c r="X26" s="76"/>
      <c r="Y26" s="76"/>
      <c r="Z26" s="97"/>
      <c r="AA26" s="81"/>
      <c r="AB26" s="104"/>
      <c r="AC26" s="121"/>
      <c r="AD26" s="173"/>
    </row>
    <row r="27" spans="1:30">
      <c r="A27" s="156" t="s">
        <v>58</v>
      </c>
      <c r="B27" s="21"/>
      <c r="C27" s="82"/>
      <c r="D27" s="59"/>
      <c r="E27" s="46"/>
      <c r="F27" s="29"/>
      <c r="G27" s="90"/>
      <c r="H27" s="51"/>
      <c r="I27" s="53"/>
      <c r="J27" s="21"/>
      <c r="K27" s="95"/>
      <c r="L27" s="79"/>
      <c r="M27" s="73"/>
      <c r="N27" s="95"/>
      <c r="O27" s="95"/>
      <c r="P27" s="73"/>
      <c r="Q27" s="73"/>
      <c r="R27" s="95"/>
      <c r="S27" s="95"/>
      <c r="T27" s="76"/>
      <c r="U27" s="76"/>
      <c r="V27" s="97"/>
      <c r="W27" s="186"/>
      <c r="X27" s="76"/>
      <c r="Y27" s="76"/>
      <c r="Z27" s="97"/>
      <c r="AA27" s="81"/>
      <c r="AB27" s="104"/>
      <c r="AC27" s="122" t="s">
        <v>11</v>
      </c>
      <c r="AD27" s="173"/>
    </row>
    <row r="28" spans="1:30">
      <c r="A28" s="154" t="s">
        <v>56</v>
      </c>
      <c r="B28" s="155"/>
      <c r="C28" s="82"/>
      <c r="D28" s="59"/>
      <c r="E28" s="46"/>
      <c r="F28" s="29"/>
      <c r="G28" s="90"/>
      <c r="H28" s="51"/>
      <c r="I28" s="53"/>
      <c r="J28" s="21"/>
      <c r="K28" s="95"/>
      <c r="L28" s="79"/>
      <c r="M28" s="73"/>
      <c r="N28" s="95"/>
      <c r="O28" s="95"/>
      <c r="P28" s="73"/>
      <c r="Q28" s="73"/>
      <c r="R28" s="95"/>
      <c r="S28" s="95"/>
      <c r="T28" s="76"/>
      <c r="U28" s="76"/>
      <c r="V28" s="97"/>
      <c r="W28" s="186"/>
      <c r="X28" s="76"/>
      <c r="Y28" s="76"/>
      <c r="Z28" s="97"/>
      <c r="AA28" s="81"/>
      <c r="AB28" s="104"/>
      <c r="AC28" s="121" t="s">
        <v>6</v>
      </c>
      <c r="AD28" s="173">
        <v>500</v>
      </c>
    </row>
    <row r="29" spans="1:30">
      <c r="A29" s="154" t="s">
        <v>57</v>
      </c>
      <c r="B29" s="155">
        <v>500</v>
      </c>
      <c r="C29" s="82"/>
      <c r="D29" s="59"/>
      <c r="E29" s="46"/>
      <c r="F29" s="29"/>
      <c r="G29" s="90"/>
      <c r="H29" s="51"/>
      <c r="I29" s="53"/>
      <c r="J29" s="21"/>
      <c r="K29" s="95"/>
      <c r="L29" s="79"/>
      <c r="M29" s="73"/>
      <c r="N29" s="95"/>
      <c r="O29" s="95"/>
      <c r="P29" s="73"/>
      <c r="Q29" s="73"/>
      <c r="R29" s="95"/>
      <c r="S29" s="95"/>
      <c r="T29" s="76"/>
      <c r="U29" s="76"/>
      <c r="V29" s="97"/>
      <c r="W29" s="186"/>
      <c r="X29" s="76"/>
      <c r="Y29" s="76"/>
      <c r="Z29" s="97"/>
      <c r="AA29" s="81"/>
      <c r="AB29" s="104"/>
      <c r="AC29" s="121" t="s">
        <v>8</v>
      </c>
      <c r="AD29" s="173"/>
    </row>
    <row r="30" spans="1:30" ht="15" thickBot="1">
      <c r="A30" s="36" t="s">
        <v>73</v>
      </c>
      <c r="B30" s="23">
        <f>SUM(B28:B29)</f>
        <v>500</v>
      </c>
      <c r="C30" s="82"/>
      <c r="D30" s="59"/>
      <c r="E30" s="46"/>
      <c r="F30" s="29"/>
      <c r="G30" s="90"/>
      <c r="H30" s="51"/>
      <c r="I30" s="53"/>
      <c r="J30" s="21"/>
      <c r="K30" s="95"/>
      <c r="L30" s="79"/>
      <c r="M30" s="73"/>
      <c r="N30" s="95"/>
      <c r="O30" s="95"/>
      <c r="P30" s="73"/>
      <c r="Q30" s="73"/>
      <c r="R30" s="95"/>
      <c r="S30" s="95"/>
      <c r="T30" s="76"/>
      <c r="U30" s="76"/>
      <c r="V30" s="97"/>
      <c r="W30" s="186"/>
      <c r="X30" s="76"/>
      <c r="Y30" s="76"/>
      <c r="Z30" s="97"/>
      <c r="AA30" s="81"/>
      <c r="AB30" s="104"/>
      <c r="AC30" s="121"/>
      <c r="AD30" s="173"/>
    </row>
    <row r="31" spans="1:30">
      <c r="A31" s="11"/>
      <c r="B31" s="26"/>
      <c r="C31" s="86">
        <f>SUM(B28:B29)</f>
        <v>500</v>
      </c>
      <c r="D31" s="43"/>
      <c r="E31" s="45"/>
      <c r="F31" s="28"/>
      <c r="G31" s="65"/>
      <c r="H31" s="53"/>
      <c r="I31" s="53"/>
      <c r="J31" s="21"/>
      <c r="K31" s="97"/>
      <c r="L31" s="50"/>
      <c r="M31" s="76"/>
      <c r="N31" s="97"/>
      <c r="O31" s="97"/>
      <c r="P31" s="76"/>
      <c r="Q31" s="76"/>
      <c r="R31" s="97"/>
      <c r="S31" s="97"/>
      <c r="T31" s="76"/>
      <c r="U31" s="76"/>
      <c r="V31" s="97"/>
      <c r="W31" s="186"/>
      <c r="X31" s="76"/>
      <c r="Y31" s="76"/>
      <c r="Z31" s="97"/>
      <c r="AA31" s="81"/>
      <c r="AB31" s="104"/>
      <c r="AC31" s="123" t="s">
        <v>7</v>
      </c>
      <c r="AD31" s="173"/>
    </row>
    <row r="32" spans="1:30" s="12" customFormat="1">
      <c r="A32" s="19" t="s">
        <v>9</v>
      </c>
      <c r="B32" s="27"/>
      <c r="C32" s="37"/>
      <c r="D32" s="64"/>
      <c r="E32" s="44"/>
      <c r="F32" s="33"/>
      <c r="G32" s="37">
        <v>100</v>
      </c>
      <c r="H32" s="54"/>
      <c r="I32" s="54"/>
      <c r="J32" s="25"/>
      <c r="K32" s="27"/>
      <c r="L32" s="64"/>
      <c r="M32" s="64"/>
      <c r="N32" s="27"/>
      <c r="O32" s="27"/>
      <c r="P32" s="64"/>
      <c r="Q32" s="64"/>
      <c r="R32" s="27"/>
      <c r="S32" s="27"/>
      <c r="T32" s="64"/>
      <c r="U32" s="64"/>
      <c r="V32" s="27"/>
      <c r="W32" s="173"/>
      <c r="X32" s="64"/>
      <c r="Y32" s="64"/>
      <c r="Z32" s="27"/>
      <c r="AA32" s="109"/>
      <c r="AB32" s="106"/>
      <c r="AC32" s="118" t="s">
        <v>9</v>
      </c>
      <c r="AD32" s="173">
        <f>SUM(B32:AA32)</f>
        <v>100</v>
      </c>
    </row>
    <row r="33" spans="1:31" s="12" customFormat="1">
      <c r="A33" s="19"/>
      <c r="B33" s="27"/>
      <c r="C33" s="37"/>
      <c r="D33" s="64"/>
      <c r="E33" s="44"/>
      <c r="F33" s="33"/>
      <c r="G33" s="37"/>
      <c r="H33" s="54"/>
      <c r="I33" s="54"/>
      <c r="J33" s="25"/>
      <c r="K33" s="27"/>
      <c r="L33" s="64"/>
      <c r="M33" s="64"/>
      <c r="N33" s="27"/>
      <c r="O33" s="27"/>
      <c r="P33" s="64"/>
      <c r="Q33" s="64"/>
      <c r="R33" s="27"/>
      <c r="S33" s="27"/>
      <c r="T33" s="64"/>
      <c r="U33" s="64"/>
      <c r="V33" s="27"/>
      <c r="W33" s="173"/>
      <c r="X33" s="64"/>
      <c r="Y33" s="64"/>
      <c r="Z33" s="27"/>
      <c r="AA33" s="109"/>
      <c r="AB33" s="106"/>
      <c r="AC33" s="118"/>
      <c r="AD33" s="173"/>
    </row>
    <row r="34" spans="1:31" s="12" customFormat="1">
      <c r="A34" s="19" t="s">
        <v>69</v>
      </c>
      <c r="B34" s="27"/>
      <c r="C34" s="37"/>
      <c r="D34" s="64"/>
      <c r="E34" s="44"/>
      <c r="F34" s="33"/>
      <c r="G34" s="37">
        <v>30</v>
      </c>
      <c r="H34" s="54"/>
      <c r="I34" s="54"/>
      <c r="J34" s="25"/>
      <c r="K34" s="27"/>
      <c r="L34" s="64"/>
      <c r="M34" s="64"/>
      <c r="N34" s="27"/>
      <c r="O34" s="27"/>
      <c r="P34" s="64"/>
      <c r="Q34" s="64"/>
      <c r="R34" s="27"/>
      <c r="S34" s="27"/>
      <c r="T34" s="64"/>
      <c r="U34" s="64"/>
      <c r="V34" s="27"/>
      <c r="W34" s="173"/>
      <c r="X34" s="64"/>
      <c r="Y34" s="64"/>
      <c r="Z34" s="27"/>
      <c r="AA34" s="109"/>
      <c r="AB34" s="106"/>
      <c r="AC34" s="118" t="s">
        <v>69</v>
      </c>
      <c r="AD34" s="173">
        <f>SUM(B34:AA34)</f>
        <v>30</v>
      </c>
    </row>
    <row r="35" spans="1:31" s="12" customFormat="1">
      <c r="A35" s="19" t="s">
        <v>75</v>
      </c>
      <c r="B35" s="27"/>
      <c r="C35" s="37"/>
      <c r="D35" s="64"/>
      <c r="E35" s="44"/>
      <c r="F35" s="33"/>
      <c r="G35" s="37"/>
      <c r="H35" s="54"/>
      <c r="I35" s="54"/>
      <c r="J35" s="25"/>
      <c r="K35" s="98"/>
      <c r="L35" s="64"/>
      <c r="M35" s="64"/>
      <c r="N35" s="27"/>
      <c r="O35" s="27"/>
      <c r="P35" s="64"/>
      <c r="Q35" s="64"/>
      <c r="R35" s="27"/>
      <c r="S35" s="27"/>
      <c r="T35" s="64"/>
      <c r="U35" s="64"/>
      <c r="V35" s="27"/>
      <c r="X35" s="64"/>
      <c r="Y35" s="173"/>
      <c r="Z35" s="27"/>
      <c r="AA35" s="109"/>
      <c r="AB35" s="106"/>
      <c r="AC35" s="118" t="s">
        <v>68</v>
      </c>
      <c r="AD35" s="173">
        <f>SUM(B35:AA35)</f>
        <v>0</v>
      </c>
    </row>
    <row r="36" spans="1:31" s="13" customFormat="1">
      <c r="A36" s="176" t="s">
        <v>64</v>
      </c>
      <c r="B36" s="173"/>
      <c r="C36" s="87"/>
      <c r="D36" s="177"/>
      <c r="E36" s="44"/>
      <c r="F36" s="33"/>
      <c r="G36" s="185"/>
      <c r="H36" s="56"/>
      <c r="I36" s="194">
        <v>15.9</v>
      </c>
      <c r="J36" s="25"/>
      <c r="K36" s="178"/>
      <c r="L36" s="179"/>
      <c r="M36" s="179"/>
      <c r="N36" s="180"/>
      <c r="O36" s="180"/>
      <c r="P36" s="179"/>
      <c r="Q36" s="181"/>
      <c r="R36" s="173"/>
      <c r="S36" s="173"/>
      <c r="T36" s="177"/>
      <c r="U36" s="177"/>
      <c r="V36" s="173"/>
      <c r="W36" s="173"/>
      <c r="X36" s="177"/>
      <c r="Y36" s="177"/>
      <c r="Z36" s="173"/>
      <c r="AA36" s="182"/>
      <c r="AB36" s="106"/>
      <c r="AC36" s="183" t="s">
        <v>67</v>
      </c>
      <c r="AD36" s="173">
        <f>SUM(B36:AA36)</f>
        <v>15.9</v>
      </c>
    </row>
    <row r="37" spans="1:31" s="13" customFormat="1">
      <c r="A37" s="176" t="s">
        <v>76</v>
      </c>
      <c r="B37" s="173"/>
      <c r="C37" s="87"/>
      <c r="D37" s="177"/>
      <c r="E37" s="44"/>
      <c r="F37" s="33"/>
      <c r="G37" s="37"/>
      <c r="H37" s="54"/>
      <c r="I37" s="54"/>
      <c r="J37" s="25"/>
      <c r="K37" s="173"/>
      <c r="L37" s="177"/>
      <c r="M37" s="177"/>
      <c r="N37" s="173"/>
      <c r="O37" s="25"/>
      <c r="P37" s="177"/>
      <c r="Q37" s="54"/>
      <c r="R37" s="173"/>
      <c r="S37" s="173"/>
      <c r="T37" s="177"/>
      <c r="U37" s="177"/>
      <c r="V37" s="173"/>
      <c r="W37" s="173"/>
      <c r="X37" s="177"/>
      <c r="Y37" s="177"/>
      <c r="Z37" s="173"/>
      <c r="AA37" s="182"/>
      <c r="AB37" s="106"/>
      <c r="AC37" s="184" t="s">
        <v>74</v>
      </c>
      <c r="AD37" s="173">
        <f>SUM(C37:AA37)</f>
        <v>0</v>
      </c>
    </row>
    <row r="38" spans="1:31" s="12" customFormat="1">
      <c r="A38" s="145"/>
      <c r="B38" s="97"/>
      <c r="C38" s="89"/>
      <c r="D38" s="50"/>
      <c r="E38" s="45"/>
      <c r="F38" s="28"/>
      <c r="G38" s="65"/>
      <c r="H38" s="53"/>
      <c r="I38" s="53"/>
      <c r="J38" s="21"/>
      <c r="K38" s="97"/>
      <c r="L38" s="50"/>
      <c r="M38" s="50"/>
      <c r="N38" s="97"/>
      <c r="O38" s="97"/>
      <c r="P38" s="50"/>
      <c r="Q38" s="50"/>
      <c r="R38" s="97"/>
      <c r="S38" s="97"/>
      <c r="T38" s="50"/>
      <c r="U38" s="50"/>
      <c r="V38" s="97"/>
      <c r="W38" s="186"/>
      <c r="X38" s="50"/>
      <c r="Y38" s="50"/>
      <c r="Z38" s="97"/>
      <c r="AA38" s="81"/>
      <c r="AB38" s="106"/>
      <c r="AC38" s="136" t="s">
        <v>70</v>
      </c>
      <c r="AD38" s="25">
        <f>SUM(AD32:AD37)</f>
        <v>145.9</v>
      </c>
    </row>
    <row r="39" spans="1:31" s="12" customFormat="1">
      <c r="A39" s="145" t="s">
        <v>24</v>
      </c>
      <c r="B39" s="97"/>
      <c r="C39" s="89"/>
      <c r="D39" s="50"/>
      <c r="E39" s="45"/>
      <c r="F39" s="28"/>
      <c r="G39" s="65"/>
      <c r="H39" s="53"/>
      <c r="I39" s="53"/>
      <c r="J39" s="21"/>
      <c r="K39" s="97"/>
      <c r="L39" s="50"/>
      <c r="M39" s="50"/>
      <c r="N39" s="97"/>
      <c r="O39" s="97"/>
      <c r="P39" s="50"/>
      <c r="Q39" s="50"/>
      <c r="R39" s="97"/>
      <c r="S39" s="97"/>
      <c r="T39" s="50"/>
      <c r="U39" s="50"/>
      <c r="V39" s="97"/>
      <c r="W39" s="186"/>
      <c r="X39" s="50"/>
      <c r="Y39" s="50"/>
      <c r="Z39" s="97"/>
      <c r="AA39" s="81"/>
      <c r="AB39" s="106"/>
      <c r="AC39" s="136" t="s">
        <v>24</v>
      </c>
      <c r="AD39" s="173"/>
    </row>
    <row r="40" spans="1:31" s="12" customFormat="1">
      <c r="A40" s="102"/>
      <c r="B40" s="27"/>
      <c r="C40" s="33"/>
      <c r="D40" s="64"/>
      <c r="E40" s="62"/>
      <c r="F40" s="33"/>
      <c r="G40" s="25"/>
      <c r="H40" s="54"/>
      <c r="I40" s="54"/>
      <c r="J40" s="25"/>
      <c r="K40" s="27"/>
      <c r="L40" s="64"/>
      <c r="M40" s="64"/>
      <c r="N40" s="27"/>
      <c r="O40" s="27"/>
      <c r="P40" s="64"/>
      <c r="Q40" s="64"/>
      <c r="R40" s="27"/>
      <c r="S40" s="27"/>
      <c r="T40" s="64"/>
      <c r="U40" s="64"/>
      <c r="V40" s="27"/>
      <c r="W40" s="173"/>
      <c r="X40" s="64"/>
      <c r="Y40" s="64"/>
      <c r="Z40" s="27"/>
      <c r="AA40" s="27"/>
      <c r="AB40" s="106"/>
      <c r="AC40" s="136"/>
      <c r="AD40" s="173"/>
    </row>
    <row r="41" spans="1:31">
      <c r="A41" s="103"/>
      <c r="B41" s="25"/>
      <c r="C41" s="27"/>
      <c r="D41" s="62"/>
      <c r="E41" s="62"/>
      <c r="F41" s="33"/>
      <c r="G41" s="25"/>
      <c r="H41" s="54"/>
      <c r="I41" s="54"/>
      <c r="J41" s="25"/>
      <c r="K41" s="27"/>
      <c r="L41" s="64"/>
      <c r="M41" s="77"/>
      <c r="N41" s="27"/>
      <c r="O41" s="27"/>
      <c r="P41" s="77"/>
      <c r="Q41" s="77"/>
      <c r="R41" s="27"/>
      <c r="S41" s="27"/>
      <c r="T41" s="77"/>
      <c r="U41" s="77"/>
      <c r="V41" s="27"/>
      <c r="W41" s="173"/>
      <c r="X41" s="77"/>
      <c r="Y41" s="77"/>
      <c r="Z41" s="27"/>
      <c r="AA41" s="27"/>
      <c r="AB41" s="104"/>
      <c r="AC41" s="136"/>
      <c r="AD41" s="173"/>
    </row>
    <row r="42" spans="1:31">
      <c r="A42" s="103"/>
      <c r="B42" s="25"/>
      <c r="C42" s="27"/>
      <c r="D42" s="148"/>
      <c r="E42" s="148"/>
      <c r="F42" s="149"/>
      <c r="G42" s="25"/>
      <c r="H42" s="54"/>
      <c r="I42" s="54"/>
      <c r="J42" s="25"/>
      <c r="K42" s="150"/>
      <c r="L42" s="151"/>
      <c r="M42" s="152"/>
      <c r="N42" s="27"/>
      <c r="O42" s="27"/>
      <c r="P42" s="77"/>
      <c r="Q42" s="77"/>
      <c r="R42" s="27"/>
      <c r="S42" s="27"/>
      <c r="T42" s="77"/>
      <c r="U42" s="77"/>
      <c r="V42" s="27"/>
      <c r="W42" s="173"/>
      <c r="X42" s="77"/>
      <c r="Y42" s="77"/>
      <c r="Z42" s="27"/>
      <c r="AA42" s="27"/>
      <c r="AB42" s="104"/>
      <c r="AC42" s="136"/>
      <c r="AD42" s="173"/>
    </row>
    <row r="43" spans="1:31">
      <c r="A43" s="142" t="s">
        <v>77</v>
      </c>
      <c r="B43" s="24"/>
      <c r="C43" s="24"/>
      <c r="D43" s="63"/>
      <c r="E43" s="49"/>
      <c r="F43" s="34"/>
      <c r="G43" s="93"/>
      <c r="H43" s="57"/>
      <c r="I43" s="57"/>
      <c r="J43" s="24"/>
      <c r="K43" s="99"/>
      <c r="L43" s="146"/>
      <c r="M43" s="147"/>
      <c r="N43" s="99"/>
      <c r="O43" s="99"/>
      <c r="P43" s="78"/>
      <c r="Q43" s="78"/>
      <c r="R43" s="99"/>
      <c r="S43" s="99"/>
      <c r="T43" s="78"/>
      <c r="U43" s="78"/>
      <c r="V43" s="99"/>
      <c r="W43" s="172"/>
      <c r="X43" s="78"/>
      <c r="Y43" s="78"/>
      <c r="Z43" s="99"/>
      <c r="AA43" s="88"/>
      <c r="AB43" s="104"/>
      <c r="AC43" s="118" t="s">
        <v>27</v>
      </c>
      <c r="AD43" s="173">
        <f>SUM(B43:AA43)</f>
        <v>0</v>
      </c>
    </row>
    <row r="44" spans="1:31">
      <c r="A44" s="20" t="s">
        <v>21</v>
      </c>
      <c r="B44" s="25"/>
      <c r="C44" s="37"/>
      <c r="D44" s="62"/>
      <c r="E44" s="44"/>
      <c r="F44" s="33"/>
      <c r="G44" s="37"/>
      <c r="H44" s="54"/>
      <c r="I44" s="54"/>
      <c r="J44" s="25"/>
      <c r="K44" s="27"/>
      <c r="L44" s="64"/>
      <c r="M44" s="77"/>
      <c r="N44" s="27"/>
      <c r="O44" s="27"/>
      <c r="P44" s="77"/>
      <c r="Q44" s="77"/>
      <c r="R44" s="27"/>
      <c r="S44" s="27"/>
      <c r="T44" s="77"/>
      <c r="U44" s="77"/>
      <c r="V44" s="27"/>
      <c r="W44" s="173"/>
      <c r="X44" s="77"/>
      <c r="Y44" s="77"/>
      <c r="Z44" s="27"/>
      <c r="AA44" s="109"/>
      <c r="AB44" s="104"/>
      <c r="AC44" s="118" t="s">
        <v>21</v>
      </c>
      <c r="AD44" s="173">
        <f>SUM(B44:AA44)</f>
        <v>0</v>
      </c>
    </row>
    <row r="45" spans="1:31">
      <c r="A45" s="11"/>
      <c r="B45" s="21"/>
      <c r="C45" s="81"/>
      <c r="D45" s="43"/>
      <c r="E45" s="45"/>
      <c r="F45" s="28"/>
      <c r="G45" s="65"/>
      <c r="H45" s="53"/>
      <c r="I45" s="53"/>
      <c r="J45" s="21"/>
      <c r="K45" s="97"/>
      <c r="L45" s="50"/>
      <c r="M45" s="76"/>
      <c r="N45" s="97"/>
      <c r="O45" s="97"/>
      <c r="P45" s="76"/>
      <c r="Q45" s="76"/>
      <c r="R45" s="97"/>
      <c r="S45" s="97"/>
      <c r="T45" s="76"/>
      <c r="U45" s="76"/>
      <c r="V45" s="97"/>
      <c r="W45" s="186"/>
      <c r="X45" s="76"/>
      <c r="Y45" s="76"/>
      <c r="Z45" s="97"/>
      <c r="AA45" s="94"/>
      <c r="AC45" s="124" t="s">
        <v>71</v>
      </c>
      <c r="AD45" s="22">
        <f>SUM(AD43:AD44)</f>
        <v>0</v>
      </c>
    </row>
    <row r="46" spans="1:31" ht="15" thickBot="1">
      <c r="A46" s="127" t="s">
        <v>18</v>
      </c>
      <c r="B46" s="23"/>
      <c r="C46" s="35">
        <f>SUM(B13-C32-C35-C36-C37+B42+B44+B43)</f>
        <v>1036.48</v>
      </c>
      <c r="D46" s="204">
        <f>SUM(D13-E32-E35-E36-E37+D42+D44+D43)</f>
        <v>0</v>
      </c>
      <c r="E46" s="208"/>
      <c r="F46" s="204">
        <f>SUM(F13-G24-G32-G33-G34-G35-G36-G37+F40+F41+F42+F43+F44+F45)</f>
        <v>1025.02</v>
      </c>
      <c r="G46" s="208"/>
      <c r="H46" s="206">
        <f>SUM(H13-I24-I32-I33-I34-I35-I36-I37+H40+H41+H42+H43+H44+H45)</f>
        <v>1104.58</v>
      </c>
      <c r="I46" s="212"/>
      <c r="J46" s="204">
        <f>SUM(J13-K24-K32-K33-K34-K35-K36-K37+J40+J41+J42+J43+J44+J45)</f>
        <v>0</v>
      </c>
      <c r="K46" s="205"/>
      <c r="L46" s="206">
        <f>SUM(L13-M24-M32-M33-M34-M35-M36-M37+L40+L41+L42+L43+L44+L45)</f>
        <v>0</v>
      </c>
      <c r="M46" s="212"/>
      <c r="N46" s="204">
        <f>SUM(N13-O24-O32-O33-O34-O35-O36-O37+N40+N41+N42+N43+N44+N45)</f>
        <v>0</v>
      </c>
      <c r="O46" s="205"/>
      <c r="P46" s="206">
        <f>SUM(P13-Q24-Q32-Q33-Q34-Q35-Q36-Q37+P40+P41+P42+P43+P44+P45)</f>
        <v>0</v>
      </c>
      <c r="Q46" s="207"/>
      <c r="R46" s="204">
        <f>SUM(R13-S24-S32-S33-S34-S35-S36-S37+R40+R41+R42+R43+R44+R45)</f>
        <v>0</v>
      </c>
      <c r="S46" s="208"/>
      <c r="T46" s="206">
        <f>SUM(T13-U24-U32-U33-U34-U35-U36-U37+T40+T41+T42+T43+T44+T45)</f>
        <v>0</v>
      </c>
      <c r="U46" s="207"/>
      <c r="V46" s="204">
        <f>SUM(V13-W24-W32-W33-W34-Y35-W36-W37+V40+V41+V42+V43+V44+V45)</f>
        <v>0</v>
      </c>
      <c r="W46" s="208"/>
      <c r="X46" s="204">
        <f>SUM(X13-Y24-Y32-Y33-Y34-AA35-Y36-Y37+X40+X41+X42+X43+X44+X45)</f>
        <v>0</v>
      </c>
      <c r="Y46" s="208"/>
      <c r="Z46" s="204">
        <f>SUM(Z13-AA24-AA32-AA33-AA34-AA35-AA36-AA37+Z40+Z41+Z42+Z43+Z44+Z45)</f>
        <v>0</v>
      </c>
      <c r="AA46" s="208"/>
      <c r="AB46" s="108"/>
      <c r="AC46" s="125" t="s">
        <v>79</v>
      </c>
      <c r="AD46" s="143"/>
      <c r="AE46" s="39"/>
    </row>
    <row r="47" spans="1:31">
      <c r="A47" s="128" t="s">
        <v>53</v>
      </c>
      <c r="B47" s="66">
        <v>1000</v>
      </c>
      <c r="C47" s="66">
        <v>500</v>
      </c>
      <c r="D47" s="66">
        <v>500</v>
      </c>
      <c r="E47" s="66">
        <v>500</v>
      </c>
      <c r="F47" s="66">
        <v>500</v>
      </c>
      <c r="G47" s="66">
        <v>500</v>
      </c>
      <c r="H47" s="66">
        <v>500</v>
      </c>
      <c r="I47" s="66">
        <v>500</v>
      </c>
      <c r="J47" s="66">
        <v>500</v>
      </c>
      <c r="K47" s="66">
        <v>500</v>
      </c>
      <c r="L47" s="66">
        <v>500</v>
      </c>
      <c r="M47" s="66">
        <v>500</v>
      </c>
      <c r="N47" s="66">
        <v>500</v>
      </c>
      <c r="O47" s="66">
        <v>500</v>
      </c>
      <c r="P47" s="66">
        <v>500</v>
      </c>
      <c r="Q47" s="66">
        <v>500</v>
      </c>
      <c r="R47" s="66">
        <v>500</v>
      </c>
      <c r="S47" s="66">
        <v>500</v>
      </c>
      <c r="T47" s="66">
        <v>500</v>
      </c>
      <c r="U47" s="66">
        <v>500</v>
      </c>
      <c r="V47" s="66">
        <v>500</v>
      </c>
      <c r="W47" s="66">
        <v>500</v>
      </c>
      <c r="X47" s="66">
        <v>500</v>
      </c>
      <c r="Y47" s="66">
        <v>500</v>
      </c>
      <c r="Z47" s="66">
        <v>500</v>
      </c>
      <c r="AA47" s="66">
        <v>500</v>
      </c>
      <c r="AB47" s="2"/>
      <c r="AC47" s="126" t="s">
        <v>26</v>
      </c>
      <c r="AD47" s="172">
        <v>500</v>
      </c>
    </row>
    <row r="48" spans="1:31" s="7" customFormat="1" ht="15" thickBot="1">
      <c r="A48" s="137" t="s">
        <v>25</v>
      </c>
      <c r="B48" s="138"/>
      <c r="C48" s="138">
        <f>SUM(C46-L47)</f>
        <v>536.48</v>
      </c>
      <c r="D48" s="139"/>
      <c r="E48" s="193">
        <f>SUM(D46-E47)</f>
        <v>-500</v>
      </c>
      <c r="F48" s="138"/>
      <c r="G48" s="138">
        <f>SUM(F46-G47)</f>
        <v>525.02</v>
      </c>
      <c r="H48" s="138"/>
      <c r="I48" s="138">
        <f t="shared" ref="I48:K48" si="6">SUM(H46-I47)</f>
        <v>604.57999999999993</v>
      </c>
      <c r="J48" s="138"/>
      <c r="K48" s="138">
        <f t="shared" si="6"/>
        <v>-500</v>
      </c>
      <c r="L48" s="138"/>
      <c r="M48" s="138">
        <f>SUM(L46-M47)</f>
        <v>-500</v>
      </c>
      <c r="N48" s="138"/>
      <c r="O48" s="138">
        <f>SUM(N46-C47)</f>
        <v>-500</v>
      </c>
      <c r="P48" s="138"/>
      <c r="Q48" s="138">
        <f>SUM(P46-Q47)</f>
        <v>-500</v>
      </c>
      <c r="R48" s="138"/>
      <c r="S48" s="138">
        <f>SUM(R46-S47)</f>
        <v>-500</v>
      </c>
      <c r="T48" s="138"/>
      <c r="U48" s="138">
        <f t="shared" ref="U48" si="7">SUM(T46-U47)</f>
        <v>-500</v>
      </c>
      <c r="V48" s="138"/>
      <c r="W48" s="138">
        <f t="shared" ref="W48" si="8">SUM(V46-W47)</f>
        <v>-500</v>
      </c>
      <c r="X48" s="138"/>
      <c r="Y48" s="138">
        <f t="shared" ref="Y48" si="9">SUM(X46-Y47)</f>
        <v>-500</v>
      </c>
      <c r="Z48" s="140"/>
      <c r="AA48" s="140"/>
      <c r="AB48" s="6"/>
      <c r="AC48" s="141" t="s">
        <v>25</v>
      </c>
      <c r="AD48" s="143"/>
    </row>
    <row r="51" spans="1:15" s="3" customFormat="1">
      <c r="A51" s="159"/>
      <c r="B51" s="158"/>
      <c r="C51" s="164"/>
      <c r="D51" s="165"/>
      <c r="E51" s="165"/>
      <c r="F51" s="42"/>
      <c r="G51" s="12"/>
      <c r="H51" s="12"/>
      <c r="I51" s="40"/>
      <c r="J51" s="40"/>
      <c r="L51" s="12"/>
      <c r="N51" s="12"/>
    </row>
    <row r="52" spans="1:15" s="3" customFormat="1">
      <c r="A52" s="157" t="s">
        <v>59</v>
      </c>
      <c r="B52" s="158"/>
      <c r="C52" s="165"/>
      <c r="D52" s="165"/>
      <c r="E52" s="165"/>
      <c r="F52" s="42"/>
      <c r="G52" s="12"/>
      <c r="H52" s="12"/>
      <c r="I52" s="40"/>
      <c r="J52" s="40"/>
      <c r="L52" s="12"/>
      <c r="N52" s="12"/>
    </row>
    <row r="53" spans="1:15" s="3" customFormat="1">
      <c r="A53" s="159"/>
      <c r="B53" s="158"/>
      <c r="C53" s="165"/>
      <c r="D53" s="165"/>
      <c r="E53" s="165"/>
      <c r="F53" s="42"/>
      <c r="G53" s="12"/>
      <c r="H53" s="12"/>
      <c r="I53" s="40"/>
      <c r="J53" s="40"/>
      <c r="L53" s="12"/>
      <c r="N53" s="12"/>
    </row>
    <row r="54" spans="1:15" s="3" customFormat="1">
      <c r="A54" s="159" t="s">
        <v>47</v>
      </c>
      <c r="B54" s="158">
        <v>217</v>
      </c>
      <c r="C54" s="165"/>
      <c r="D54" s="165"/>
      <c r="E54" s="165"/>
      <c r="F54" s="42"/>
      <c r="G54" s="12"/>
      <c r="H54" s="12"/>
      <c r="I54" s="40"/>
      <c r="J54" s="40"/>
      <c r="L54" s="12"/>
      <c r="N54" s="12"/>
    </row>
    <row r="55" spans="1:15" s="3" customFormat="1">
      <c r="A55" s="159" t="s">
        <v>62</v>
      </c>
      <c r="B55" s="158">
        <v>17</v>
      </c>
      <c r="C55" s="165"/>
      <c r="D55" s="165"/>
      <c r="E55" s="165"/>
      <c r="F55" s="42"/>
      <c r="G55" s="12"/>
      <c r="H55" s="12"/>
      <c r="I55" s="40"/>
      <c r="J55" s="40"/>
      <c r="L55" s="12"/>
      <c r="N55" s="12"/>
    </row>
    <row r="56" spans="1:15" s="3" customFormat="1">
      <c r="A56" s="159" t="s">
        <v>48</v>
      </c>
      <c r="B56" s="158">
        <v>176</v>
      </c>
      <c r="C56" s="165">
        <f>SUM(B56/3)</f>
        <v>58.666666666666664</v>
      </c>
      <c r="D56" s="166" t="s">
        <v>61</v>
      </c>
      <c r="E56" s="165"/>
      <c r="F56" s="42"/>
      <c r="G56" s="12"/>
      <c r="H56" s="12"/>
      <c r="I56" s="40"/>
      <c r="J56" s="40"/>
      <c r="L56" s="12"/>
      <c r="N56" s="13"/>
      <c r="O56" s="8"/>
    </row>
    <row r="57" spans="1:15" s="3" customFormat="1">
      <c r="A57" s="164" t="s">
        <v>49</v>
      </c>
      <c r="B57" s="158">
        <v>60</v>
      </c>
      <c r="C57" s="165"/>
      <c r="D57" s="165"/>
      <c r="E57" s="165"/>
      <c r="F57" s="42"/>
      <c r="G57" s="12"/>
      <c r="H57" s="12"/>
      <c r="I57" s="40"/>
      <c r="J57" s="40"/>
      <c r="L57" s="12"/>
      <c r="N57" s="13"/>
      <c r="O57" s="8"/>
    </row>
    <row r="58" spans="1:15" s="3" customFormat="1">
      <c r="A58" s="159"/>
      <c r="B58" s="158"/>
      <c r="C58" s="165"/>
      <c r="D58" s="165"/>
      <c r="E58" s="165"/>
      <c r="F58" s="42"/>
      <c r="G58" s="12"/>
      <c r="H58" s="12"/>
      <c r="I58" s="40"/>
      <c r="J58" s="40"/>
      <c r="L58" s="12"/>
      <c r="N58" s="13"/>
      <c r="O58" s="8"/>
    </row>
    <row r="59" spans="1:15" s="3" customFormat="1">
      <c r="A59" s="159"/>
      <c r="B59" s="158">
        <f>SUM(B54:B57)</f>
        <v>470</v>
      </c>
      <c r="C59" s="165"/>
      <c r="D59" s="165"/>
      <c r="E59" s="165"/>
      <c r="F59" s="42"/>
      <c r="G59" s="12"/>
      <c r="H59" s="12"/>
      <c r="I59" s="40"/>
      <c r="J59" s="40"/>
      <c r="L59" s="12"/>
      <c r="N59" s="13"/>
      <c r="O59" s="8"/>
    </row>
    <row r="60" spans="1:15" s="3" customFormat="1">
      <c r="A60" s="167" t="s">
        <v>60</v>
      </c>
      <c r="B60" s="158">
        <f>$G$48</f>
        <v>525.02</v>
      </c>
      <c r="C60" s="165">
        <v>263</v>
      </c>
      <c r="D60" s="165" t="s">
        <v>63</v>
      </c>
      <c r="E60" s="165"/>
      <c r="F60" s="42"/>
      <c r="G60" s="12"/>
      <c r="H60" s="12"/>
      <c r="I60" s="40"/>
      <c r="J60" s="40"/>
      <c r="L60" s="12"/>
      <c r="N60" s="13"/>
      <c r="O60" s="8"/>
    </row>
    <row r="61" spans="1:15" s="3" customFormat="1">
      <c r="B61" s="40"/>
      <c r="C61" s="12"/>
      <c r="D61" s="42"/>
      <c r="E61" s="42"/>
      <c r="F61" s="42"/>
      <c r="G61" s="12"/>
      <c r="H61" s="12"/>
      <c r="I61" s="40"/>
      <c r="J61" s="40"/>
      <c r="L61" s="12"/>
      <c r="N61" s="13"/>
      <c r="O61" s="8"/>
    </row>
    <row r="62" spans="1:15" s="3" customFormat="1">
      <c r="B62" s="40"/>
      <c r="C62" s="12"/>
      <c r="D62" s="42"/>
      <c r="E62" s="42"/>
      <c r="F62" s="42"/>
      <c r="G62" s="12"/>
      <c r="H62" s="12"/>
      <c r="I62" s="40"/>
      <c r="J62" s="40"/>
      <c r="L62" s="12"/>
      <c r="N62" s="13"/>
      <c r="O62" s="8"/>
    </row>
    <row r="63" spans="1:15" s="3" customFormat="1">
      <c r="B63" s="40"/>
      <c r="C63" s="12"/>
      <c r="D63" s="42"/>
      <c r="E63" s="42"/>
      <c r="F63" s="42"/>
      <c r="G63" s="12"/>
      <c r="H63" s="12"/>
      <c r="I63" s="40"/>
      <c r="J63" s="40"/>
      <c r="L63" s="12"/>
      <c r="N63" s="13"/>
      <c r="O63" s="8"/>
    </row>
    <row r="64" spans="1:15" s="3" customFormat="1">
      <c r="B64" s="40"/>
      <c r="C64" s="12"/>
      <c r="D64" s="42"/>
      <c r="E64" s="42"/>
      <c r="F64" s="42"/>
      <c r="G64" s="12"/>
      <c r="H64" s="12"/>
      <c r="I64" s="40"/>
      <c r="J64" s="40"/>
      <c r="L64" s="12"/>
      <c r="N64" s="40"/>
      <c r="O64" s="1"/>
    </row>
    <row r="71" spans="1:2" s="3" customFormat="1">
      <c r="A71" s="157" t="s">
        <v>46</v>
      </c>
      <c r="B71" s="158"/>
    </row>
    <row r="72" spans="1:2" s="3" customFormat="1">
      <c r="A72" s="159"/>
      <c r="B72" s="158"/>
    </row>
    <row r="73" spans="1:2" s="3" customFormat="1">
      <c r="A73" s="159" t="s">
        <v>16</v>
      </c>
      <c r="B73" s="158">
        <v>71.599999999999994</v>
      </c>
    </row>
    <row r="74" spans="1:2" s="3" customFormat="1">
      <c r="A74" s="159" t="s">
        <v>12</v>
      </c>
      <c r="B74" s="158">
        <v>116</v>
      </c>
    </row>
    <row r="75" spans="1:2" s="3" customFormat="1">
      <c r="A75" s="159" t="s">
        <v>13</v>
      </c>
      <c r="B75" s="158">
        <v>60</v>
      </c>
    </row>
    <row r="76" spans="1:2" s="3" customFormat="1">
      <c r="A76" s="159" t="s">
        <v>14</v>
      </c>
      <c r="B76" s="158">
        <v>13.2</v>
      </c>
    </row>
    <row r="77" spans="1:2" s="3" customFormat="1">
      <c r="A77" s="159" t="s">
        <v>17</v>
      </c>
      <c r="B77" s="158">
        <v>7.98</v>
      </c>
    </row>
    <row r="78" spans="1:2" s="3" customFormat="1">
      <c r="A78" s="159"/>
      <c r="B78" s="158"/>
    </row>
    <row r="79" spans="1:2" s="3" customFormat="1">
      <c r="A79" s="157" t="s">
        <v>15</v>
      </c>
      <c r="B79" s="158">
        <f>SUM(B73:B77)</f>
        <v>268.78000000000003</v>
      </c>
    </row>
    <row r="80" spans="1:2" s="3" customFormat="1">
      <c r="A80" s="159" t="s">
        <v>22</v>
      </c>
      <c r="B80" s="158">
        <v>268.77999999999997</v>
      </c>
    </row>
    <row r="81" spans="1:2" s="3" customFormat="1">
      <c r="A81" s="159" t="s">
        <v>23</v>
      </c>
      <c r="B81" s="158">
        <f>SUM(B79-B80)</f>
        <v>5.6843418860808015E-14</v>
      </c>
    </row>
  </sheetData>
  <sheetProtection password="BDEF" sheet="1" objects="1" scenarios="1"/>
  <mergeCells count="64">
    <mergeCell ref="P46:Q46"/>
    <mergeCell ref="R46:S46"/>
    <mergeCell ref="T46:U46"/>
    <mergeCell ref="V46:W46"/>
    <mergeCell ref="X46:Y46"/>
    <mergeCell ref="Z46:AA46"/>
    <mergeCell ref="T10:U10"/>
    <mergeCell ref="V10:W10"/>
    <mergeCell ref="X10:Y10"/>
    <mergeCell ref="Z10:AA10"/>
    <mergeCell ref="D46:E46"/>
    <mergeCell ref="F46:G46"/>
    <mergeCell ref="H46:I46"/>
    <mergeCell ref="J46:K46"/>
    <mergeCell ref="L46:M46"/>
    <mergeCell ref="N46:O46"/>
    <mergeCell ref="Z8:AA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A7"/>
    <mergeCell ref="B8:C8"/>
    <mergeCell ref="D8:E8"/>
    <mergeCell ref="F8:G8"/>
    <mergeCell ref="H8:I8"/>
    <mergeCell ref="J8:K8"/>
    <mergeCell ref="L8:M8"/>
    <mergeCell ref="Z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L5:M5"/>
  </mergeCells>
  <pageMargins left="0.70866141732283472" right="0.70866141732283472" top="0.74803149606299213" bottom="0.74803149606299213" header="0.31496062992125984" footer="0.31496062992125984"/>
  <pageSetup paperSize="9" scale="67" fitToWidth="2" fitToHeight="0" orientation="landscape" horizontalDpi="4294967293" verticalDpi="0" r:id="rId1"/>
  <ignoredErrors>
    <ignoredError sqref="G1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A</cp:lastModifiedBy>
  <cp:lastPrinted>2020-02-22T13:22:59Z</cp:lastPrinted>
  <dcterms:created xsi:type="dcterms:W3CDTF">2018-12-30T20:21:31Z</dcterms:created>
  <dcterms:modified xsi:type="dcterms:W3CDTF">2020-03-29T14:10:10Z</dcterms:modified>
</cp:coreProperties>
</file>