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GNA FILES\Business meetings etc\ASC's\April 2021\"/>
    </mc:Choice>
  </mc:AlternateContent>
  <xr:revisionPtr revIDLastSave="0" documentId="13_ncr:1_{A6047B42-220B-4157-AEFD-E54AD082DF78}" xr6:coauthVersionLast="46" xr6:coauthVersionMax="46" xr10:uidLastSave="{00000000-0000-0000-0000-000000000000}"/>
  <workbookProtection lockStructure="1" lockWindows="1"/>
  <bookViews>
    <workbookView xWindow="-108" yWindow="-108" windowWidth="23256" windowHeight="12576" activeTab="2" xr2:uid="{00000000-000D-0000-FFFF-FFFF00000000}"/>
  </bookViews>
  <sheets>
    <sheet name="2019" sheetId="1" r:id="rId1"/>
    <sheet name="2020" sheetId="2" r:id="rId2"/>
    <sheet name="2021" sheetId="3" r:id="rId3"/>
    <sheet name="Sheet4" sheetId="4" r:id="rId4"/>
  </sheets>
  <definedNames>
    <definedName name="_xlnm._FilterDatabase" localSheetId="0" hidden="1">'2019'!$A$2:$AD$64</definedName>
  </definedNames>
  <calcPr calcId="191029"/>
</workbook>
</file>

<file path=xl/calcChain.xml><?xml version="1.0" encoding="utf-8"?>
<calcChain xmlns="http://schemas.openxmlformats.org/spreadsheetml/2006/main">
  <c r="H13" i="3" l="1"/>
  <c r="J47" i="3"/>
  <c r="AD10" i="3"/>
  <c r="Z8" i="3"/>
  <c r="X8" i="3"/>
  <c r="V8" i="3"/>
  <c r="T8" i="3"/>
  <c r="R8" i="3"/>
  <c r="P8" i="3"/>
  <c r="N8" i="3"/>
  <c r="G13" i="3"/>
  <c r="I13" i="3"/>
  <c r="J13" i="3"/>
  <c r="K13" i="3"/>
  <c r="L13" i="3"/>
  <c r="L47" i="3" s="1"/>
  <c r="M13" i="3"/>
  <c r="N13" i="3"/>
  <c r="O13" i="3"/>
  <c r="P13" i="3"/>
  <c r="Q13" i="3"/>
  <c r="R13" i="3"/>
  <c r="R47" i="3" s="1"/>
  <c r="S13" i="3"/>
  <c r="T13" i="3"/>
  <c r="T47" i="3" s="1"/>
  <c r="U13" i="3"/>
  <c r="V13" i="3"/>
  <c r="V47" i="3" s="1"/>
  <c r="W49" i="3" s="1"/>
  <c r="W13" i="3"/>
  <c r="X13" i="3"/>
  <c r="Y13" i="3"/>
  <c r="Z13" i="3"/>
  <c r="Z47" i="3" s="1"/>
  <c r="AA13" i="3"/>
  <c r="B21" i="2"/>
  <c r="B20" i="3"/>
  <c r="B21" i="3" s="1"/>
  <c r="H51" i="3"/>
  <c r="J51" i="3"/>
  <c r="L51" i="3"/>
  <c r="N51" i="3"/>
  <c r="P51" i="3"/>
  <c r="R51" i="3"/>
  <c r="T51" i="3"/>
  <c r="V51" i="3"/>
  <c r="X51" i="3"/>
  <c r="Z51" i="3"/>
  <c r="F51" i="3"/>
  <c r="X47" i="3"/>
  <c r="Y49" i="3" s="1"/>
  <c r="P47" i="3"/>
  <c r="N47" i="3"/>
  <c r="O49" i="3" s="1"/>
  <c r="H47" i="3"/>
  <c r="I49" i="3" s="1"/>
  <c r="D13" i="3"/>
  <c r="D47" i="3" s="1"/>
  <c r="E49" i="3" s="1"/>
  <c r="J47" i="2"/>
  <c r="AD32" i="2"/>
  <c r="F8" i="2"/>
  <c r="AD18" i="3"/>
  <c r="AD20" i="3" s="1"/>
  <c r="AD21" i="3" s="1"/>
  <c r="AA12" i="2"/>
  <c r="AA11" i="2"/>
  <c r="Z13" i="2"/>
  <c r="R137" i="3"/>
  <c r="B82" i="3"/>
  <c r="AD45" i="3"/>
  <c r="AD44" i="3"/>
  <c r="AD38" i="3"/>
  <c r="AD37" i="3"/>
  <c r="AD36" i="3"/>
  <c r="AD35" i="3"/>
  <c r="AD34" i="3"/>
  <c r="AD32" i="3"/>
  <c r="C31" i="3"/>
  <c r="B30" i="3"/>
  <c r="AD13" i="3"/>
  <c r="F13" i="3"/>
  <c r="F47" i="3" s="1"/>
  <c r="G49" i="3" s="1"/>
  <c r="AD12" i="3"/>
  <c r="AD11" i="3"/>
  <c r="B13" i="3"/>
  <c r="C47" i="3" s="1"/>
  <c r="C49" i="3" s="1"/>
  <c r="R137" i="2"/>
  <c r="AD16" i="2"/>
  <c r="AD37" i="2"/>
  <c r="L8" i="3" l="1"/>
  <c r="J8" i="3"/>
  <c r="K51" i="3" s="1"/>
  <c r="Q51" i="3"/>
  <c r="AD46" i="3"/>
  <c r="H8" i="3"/>
  <c r="S49" i="3"/>
  <c r="S51" i="3"/>
  <c r="K49" i="3"/>
  <c r="U49" i="3"/>
  <c r="U51" i="3"/>
  <c r="AA49" i="3"/>
  <c r="AA51" i="3"/>
  <c r="M49" i="3"/>
  <c r="M51" i="3"/>
  <c r="W51" i="3"/>
  <c r="O51" i="3"/>
  <c r="Q49" i="3"/>
  <c r="Y51" i="3"/>
  <c r="I51" i="3"/>
  <c r="D8" i="3"/>
  <c r="E51" i="3" s="1"/>
  <c r="F8" i="3"/>
  <c r="G51" i="3" s="1"/>
  <c r="AD39" i="3"/>
  <c r="C20" i="3"/>
  <c r="AD12" i="2"/>
  <c r="AD11" i="2"/>
  <c r="X13" i="2"/>
  <c r="V13" i="2"/>
  <c r="W13" i="2"/>
  <c r="X47" i="2" l="1"/>
  <c r="Y49" i="2" s="1"/>
  <c r="V47" i="2"/>
  <c r="AD18" i="2"/>
  <c r="AD20" i="2" s="1"/>
  <c r="AD21" i="2" s="1"/>
  <c r="T51" i="2"/>
  <c r="W49" i="2" l="1"/>
  <c r="R51" i="2"/>
  <c r="V51" i="2"/>
  <c r="X51" i="2"/>
  <c r="AD38" i="2" l="1"/>
  <c r="H13" i="2" l="1"/>
  <c r="I13" i="2"/>
  <c r="J13" i="2"/>
  <c r="L13" i="2"/>
  <c r="L47" i="2" s="1"/>
  <c r="M13" i="2"/>
  <c r="N13" i="2"/>
  <c r="O13" i="2"/>
  <c r="P13" i="2"/>
  <c r="P47" i="2" s="1"/>
  <c r="Q13" i="2"/>
  <c r="R13" i="2"/>
  <c r="T13" i="2"/>
  <c r="T47" i="2" s="1"/>
  <c r="U13" i="2"/>
  <c r="X8" i="2"/>
  <c r="Y13" i="2"/>
  <c r="AD13" i="2"/>
  <c r="AA13" i="2"/>
  <c r="F13" i="2"/>
  <c r="F47" i="2" s="1"/>
  <c r="V8" i="2" l="1"/>
  <c r="K49" i="2"/>
  <c r="R47" i="2"/>
  <c r="N47" i="2"/>
  <c r="H47" i="2"/>
  <c r="I49" i="2" s="1"/>
  <c r="Z47" i="2"/>
  <c r="AD37" i="1"/>
  <c r="AD36" i="1"/>
  <c r="AD35" i="1"/>
  <c r="AD34" i="1"/>
  <c r="T8" i="2" l="1"/>
  <c r="P8" i="2"/>
  <c r="K51" i="2"/>
  <c r="AD47" i="2"/>
  <c r="B8" i="3" s="1"/>
  <c r="AD8" i="3" s="1"/>
  <c r="AA49" i="2"/>
  <c r="AD31" i="2" s="1"/>
  <c r="AD11" i="1"/>
  <c r="AD12" i="1"/>
  <c r="B12" i="2" s="1"/>
  <c r="Y13" i="1"/>
  <c r="Z13" i="1"/>
  <c r="AA13" i="1"/>
  <c r="AB13" i="1"/>
  <c r="AC13" i="1"/>
  <c r="B82" i="2"/>
  <c r="AD45" i="2"/>
  <c r="AD44" i="2"/>
  <c r="AD36" i="2"/>
  <c r="AD35" i="2"/>
  <c r="AD34" i="2"/>
  <c r="C31" i="2"/>
  <c r="B30" i="2"/>
  <c r="B20" i="2"/>
  <c r="Z8" i="2"/>
  <c r="J8" i="2"/>
  <c r="D47" i="2"/>
  <c r="W13" i="1"/>
  <c r="X13" i="1"/>
  <c r="X46" i="1" s="1"/>
  <c r="Y48" i="1" s="1"/>
  <c r="AD49" i="2" l="1"/>
  <c r="AD39" i="2"/>
  <c r="C20" i="2"/>
  <c r="M49" i="2"/>
  <c r="M51" i="2" s="1"/>
  <c r="N8" i="2"/>
  <c r="R8" i="2"/>
  <c r="S13" i="2" s="1"/>
  <c r="AD13" i="1"/>
  <c r="B11" i="2"/>
  <c r="B13" i="2" s="1"/>
  <c r="C47" i="2" s="1"/>
  <c r="AD46" i="2"/>
  <c r="E49" i="2"/>
  <c r="G49" i="2"/>
  <c r="Q49" i="2"/>
  <c r="U49" i="2"/>
  <c r="O49" i="2"/>
  <c r="S49" i="2"/>
  <c r="R13" i="1"/>
  <c r="U13" i="1"/>
  <c r="V13" i="1"/>
  <c r="V46" i="1" s="1"/>
  <c r="W48" i="1" s="1"/>
  <c r="T13" i="1"/>
  <c r="S51" i="2" l="1"/>
  <c r="O51" i="2"/>
  <c r="U51" i="2"/>
  <c r="W51" i="2"/>
  <c r="Y51" i="2"/>
  <c r="Q51" i="2"/>
  <c r="I51" i="2"/>
  <c r="C49" i="2"/>
  <c r="T46" i="1"/>
  <c r="U48" i="1" s="1"/>
  <c r="S13" i="1"/>
  <c r="AD18" i="1" l="1"/>
  <c r="AD20" i="1" s="1"/>
  <c r="AD32" i="1"/>
  <c r="AD44" i="1"/>
  <c r="AD43" i="1"/>
  <c r="AD45" i="1" s="1"/>
  <c r="AD38" i="1" l="1"/>
  <c r="Q13" i="1"/>
  <c r="R46" i="1"/>
  <c r="O13" i="1"/>
  <c r="P13" i="1"/>
  <c r="P46" i="1" s="1"/>
  <c r="Q48" i="1" s="1"/>
  <c r="K13" i="1"/>
  <c r="L13" i="1"/>
  <c r="M13" i="1"/>
  <c r="N13" i="1"/>
  <c r="N46" i="1" s="1"/>
  <c r="V8" i="1"/>
  <c r="R8" i="1" l="1"/>
  <c r="T8" i="1"/>
  <c r="S48" i="1"/>
  <c r="P8" i="1"/>
  <c r="O48" i="1"/>
  <c r="J48" i="1"/>
  <c r="H48" i="1" l="1"/>
  <c r="C56" i="1" l="1"/>
  <c r="B59" i="1"/>
  <c r="F13" i="1" l="1"/>
  <c r="Z46" i="1" l="1"/>
  <c r="Z8" i="1"/>
  <c r="AD8" i="1" s="1"/>
  <c r="B8" i="2" s="1"/>
  <c r="X8" i="1"/>
  <c r="N8" i="1"/>
  <c r="L46" i="1"/>
  <c r="M48" i="1" s="1"/>
  <c r="H13" i="1"/>
  <c r="H46" i="1" s="1"/>
  <c r="D13" i="1"/>
  <c r="D46" i="1" s="1"/>
  <c r="F8" i="1" s="1"/>
  <c r="F46" i="1"/>
  <c r="J13" i="1"/>
  <c r="J46" i="1" s="1"/>
  <c r="L8" i="1" s="1"/>
  <c r="C31" i="1"/>
  <c r="B30" i="1"/>
  <c r="AA48" i="1" l="1"/>
  <c r="AD48" i="1" s="1"/>
  <c r="AD46" i="1"/>
  <c r="I48" i="1"/>
  <c r="J8" i="1"/>
  <c r="H8" i="1"/>
  <c r="G48" i="1"/>
  <c r="B60" i="1" s="1"/>
  <c r="K48" i="1"/>
  <c r="B20" i="1"/>
  <c r="C20" i="1" s="1"/>
  <c r="B79" i="1"/>
  <c r="B81" i="1" s="1"/>
  <c r="B13" i="1" l="1"/>
  <c r="C46" i="1" s="1"/>
  <c r="D8" i="1" s="1"/>
  <c r="E48" i="1" l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Steve A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£500 transferred to Paypal acct </t>
        </r>
      </text>
    </comment>
    <comment ref="AD1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Bluejeans annual fee 16/10/2019 to 16/10/2020
Includes Currency converssion and Paypal fees</t>
        </r>
      </text>
    </comment>
    <comment ref="G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RCM EXPENSES </t>
        </r>
      </text>
    </comment>
    <comment ref="C3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RCM Expenses to Manchester Jan 2019</t>
        </r>
      </text>
    </comment>
    <comment ref="Y3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Acting RCM Travel to London Convention Committee £87.50
£40 fuel
£20 parking
£7.50 Tube
£20 per diem 
Balnce of 12.50 
</t>
        </r>
      </text>
    </comment>
    <comment ref="C3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Flyers Postage </t>
        </r>
      </text>
    </comment>
    <comment ref="Q3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Payment to Jay V for flyer postage to EDM </t>
        </r>
      </text>
    </comment>
    <comment ref="S36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Royal mail postage flyers to Steve J </t>
        </r>
      </text>
    </comment>
    <comment ref="U36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Royal mail postage Key Tag to Christine B </t>
        </r>
      </text>
    </comment>
    <comment ref="W36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Bluejeans annual fee 16/10/2019 to 16/10/2020
Includes Currency converssion and Paypal fees</t>
        </r>
      </text>
    </comment>
    <comment ref="C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Printer ink </t>
        </r>
      </text>
    </comment>
    <comment ref="E3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RCM Admin </t>
        </r>
      </text>
    </comment>
    <comment ref="K37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PI Cards X 2000  and mugs reimbursed to RCM </t>
        </r>
      </text>
    </comment>
    <comment ref="O3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Vista Print V-NA flyeras and Mugs</t>
        </r>
      </text>
    </comment>
    <comment ref="Q37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Payment to UKSO for key tags </t>
        </r>
      </text>
    </comment>
    <comment ref="Y37" authorId="1" shapeId="0" xr:uid="{00000000-0006-0000-0000-000011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Postage for Key Tags £1.06 per </t>
        </r>
      </text>
    </comment>
    <comment ref="F4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Retfunded Admin from  RCM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A</author>
  </authors>
  <commentList>
    <comment ref="B19" authorId="0" shapeId="0" xr:uid="{01529D3A-0134-4227-85EF-478B29A02607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Bluejean Enterprise Annual Fee 20/21 </t>
        </r>
      </text>
    </comment>
    <comment ref="AD19" authorId="0" shapeId="0" xr:uid="{F3BBCC45-0252-4E77-9F00-4CF9DF0B26A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BLUEJEANS 2020/21</t>
        </r>
      </text>
    </comment>
    <comment ref="K33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Contibution to Virtual-na</t>
        </r>
      </text>
    </comment>
    <comment ref="G34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Travel Expenses to attend UKCNA committee re Virtual meeting room slot in July </t>
        </r>
      </text>
    </comment>
    <comment ref="I36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Payment to Big Nerd Software, Screen capture video software for creating how to videos, </t>
        </r>
      </text>
    </comment>
    <comment ref="K36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Upgrade to Bluejeans Enterprise Account to end of year.</t>
        </r>
      </text>
    </comment>
    <comment ref="Q3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postage x 2 UK key tags</t>
        </r>
      </text>
    </comment>
    <comment ref="S3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postage x 3 UK key tags</t>
        </r>
      </text>
    </comment>
    <comment ref="U3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HMP Berwyn literature</t>
        </r>
      </text>
    </comment>
    <comment ref="W36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Key tag postage
</t>
        </r>
      </text>
    </comment>
    <comment ref="Y36" authorId="0" shapeId="0" xr:uid="{47856165-893C-4967-9278-C88A44E70ABA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Key tag postage</t>
        </r>
      </text>
    </comment>
    <comment ref="U3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60&amp;90 day key tags from ukso
</t>
        </r>
      </text>
    </comment>
    <comment ref="W37" authorId="0" shapeId="0" xr:uid="{BA780EEA-4D37-4F06-9AA3-FF3D0839F828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Bluejean Enterprise Annual Fee 20/21 </t>
        </r>
      </text>
    </comment>
    <comment ref="K38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Postage Key tag</t>
        </r>
      </text>
    </comment>
    <comment ref="M38" authorId="0" shapeId="0" xr:uid="{00000000-0006-0000-0100-00000F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Postage Key tag</t>
        </r>
      </text>
    </comment>
    <comment ref="O38" authorId="0" shapeId="0" xr:uid="{00000000-0006-0000-0100-000010000000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Postage Key tags</t>
        </r>
      </text>
    </comment>
    <comment ref="Q38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Key tags UKSO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A</author>
  </authors>
  <commentList>
    <comment ref="B19" authorId="0" shapeId="0" xr:uid="{7F6AFA1A-62F0-482F-A40F-34DE06C6C7D5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Upgrade to Bluejeans Enterprise Account to end of year.</t>
        </r>
      </text>
    </comment>
    <comment ref="D36" authorId="0" shapeId="0" xr:uid="{C87C48A7-F550-4DD9-A57E-F5F3C6B63525}">
      <text>
        <r>
          <rPr>
            <b/>
            <sz val="9"/>
            <color indexed="81"/>
            <rFont val="Tahoma"/>
            <family val="2"/>
          </rPr>
          <t>Steve A:</t>
        </r>
        <r>
          <rPr>
            <sz val="9"/>
            <color indexed="81"/>
            <rFont val="Tahoma"/>
            <family val="2"/>
          </rPr>
          <t xml:space="preserve">
www.higna.org.uk domain name renewal paynent for next 5 years Paid Jan 5th 2021</t>
        </r>
      </text>
    </comment>
    <comment ref="E36" authorId="0" shapeId="0" xr:uid="{8C494CC8-2A89-45C2-8B01-D21B74359826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Key tag postage</t>
        </r>
      </text>
    </comment>
    <comment ref="G36" authorId="0" shapeId="0" xr:uid="{4B47C2EA-6E2C-439F-8BB5-884F0F0E322C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Key tag postage x 4</t>
        </r>
      </text>
    </comment>
    <comment ref="K36" authorId="0" shapeId="0" xr:uid="{6BAAB15D-FEF2-4A3C-8F95-7AE7E3D9B738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Key tag postage</t>
        </r>
      </text>
    </comment>
    <comment ref="I37" authorId="0" shapeId="0" xr:uid="{5109E11B-1E7A-459B-826B-D6BFEA7C5B5D}">
      <text>
        <r>
          <rPr>
            <b/>
            <sz val="9"/>
            <color indexed="81"/>
            <rFont val="Tahoma"/>
            <charset val="1"/>
          </rPr>
          <t>Steve A:</t>
        </r>
        <r>
          <rPr>
            <sz val="9"/>
            <color indexed="81"/>
            <rFont val="Tahoma"/>
            <charset val="1"/>
          </rPr>
          <t xml:space="preserve">
Payment for Video making softwre subscription.</t>
        </r>
      </text>
    </comment>
  </commentList>
</comments>
</file>

<file path=xl/sharedStrings.xml><?xml version="1.0" encoding="utf-8"?>
<sst xmlns="http://schemas.openxmlformats.org/spreadsheetml/2006/main" count="337" uniqueCount="118">
  <si>
    <t>Current Annual Expenditure:</t>
  </si>
  <si>
    <t xml:space="preserve">PayPal:     </t>
  </si>
  <si>
    <t xml:space="preserve">Bank Act: </t>
  </si>
  <si>
    <t xml:space="preserve">Website + Domain etc :  </t>
  </si>
  <si>
    <r>
      <t xml:space="preserve">Balance:  </t>
    </r>
    <r>
      <rPr>
        <b/>
        <sz val="11"/>
        <color theme="1"/>
        <rFont val="Calibri"/>
        <family val="2"/>
        <scheme val="minor"/>
      </rPr>
      <t/>
    </r>
  </si>
  <si>
    <t xml:space="preserve">Bluejeans account:         </t>
  </si>
  <si>
    <r>
      <t xml:space="preserve">Prudent Reserve:            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</si>
  <si>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Surplus Balance:             </t>
  </si>
  <si>
    <r>
      <t>Future projects:</t>
    </r>
    <r>
      <rPr>
        <b/>
        <sz val="11"/>
        <color theme="1"/>
        <rFont val="Calibri"/>
        <family val="2"/>
        <scheme val="minor"/>
      </rPr>
      <t xml:space="preserve">           </t>
    </r>
  </si>
  <si>
    <t>Donation to Region:</t>
  </si>
  <si>
    <t xml:space="preserve">Money Out </t>
  </si>
  <si>
    <t xml:space="preserve">Prudent reserve/ring fenced funds </t>
  </si>
  <si>
    <t xml:space="preserve">2 night accommodation </t>
  </si>
  <si>
    <t xml:space="preserve">3x Per diem </t>
  </si>
  <si>
    <t xml:space="preserve">Parking </t>
  </si>
  <si>
    <t xml:space="preserve">Total </t>
  </si>
  <si>
    <t>Fuel 358 mi @20p per mile (per RSC policy)</t>
  </si>
  <si>
    <t xml:space="preserve">Printing (printer suplies) </t>
  </si>
  <si>
    <t>Item..</t>
  </si>
  <si>
    <t xml:space="preserve">Balance B/F </t>
  </si>
  <si>
    <t xml:space="preserve">Travel expenses from Region </t>
  </si>
  <si>
    <t xml:space="preserve">Receved </t>
  </si>
  <si>
    <t xml:space="preserve">Balance </t>
  </si>
  <si>
    <t>Money in</t>
  </si>
  <si>
    <t xml:space="preserve">  +/- prudent reserve </t>
  </si>
  <si>
    <t xml:space="preserve">Prudent reserve + set aside </t>
  </si>
  <si>
    <t>Misalaneous (See notes on entry)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</si>
  <si>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</si>
  <si>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</si>
  <si>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</si>
  <si>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</si>
  <si>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</si>
  <si>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</si>
  <si>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</si>
  <si>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</si>
  <si>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</si>
  <si>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</si>
  <si>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</si>
  <si>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</si>
  <si>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IN </t>
  </si>
  <si>
    <t>OUT</t>
  </si>
  <si>
    <t xml:space="preserve">SSL Compliance plugin </t>
  </si>
  <si>
    <t xml:space="preserve">Website expenses </t>
  </si>
  <si>
    <t>SSL Cerificaate for virtuabmlt.org</t>
  </si>
  <si>
    <t>?</t>
  </si>
  <si>
    <t>RCM (acting) Region Expenses Mancchester</t>
  </si>
  <si>
    <t xml:space="preserve">Flights From Bristiol </t>
  </si>
  <si>
    <t xml:space="preserve">Accomodation 3 nights </t>
  </si>
  <si>
    <t xml:space="preserve">Per diem x 4 </t>
  </si>
  <si>
    <t>April</t>
  </si>
  <si>
    <t xml:space="preserve">Start Date </t>
  </si>
  <si>
    <r>
      <t>Total expenditure:</t>
    </r>
    <r>
      <rPr>
        <sz val="11"/>
        <color theme="1"/>
        <rFont val="Calibri"/>
        <family val="2"/>
        <scheme val="minor"/>
      </rPr>
      <t xml:space="preserve">      </t>
    </r>
  </si>
  <si>
    <t xml:space="preserve">Prudent reserve </t>
  </si>
  <si>
    <t xml:space="preserve">Account balances to date </t>
  </si>
  <si>
    <t xml:space="preserve">Balance/Donations </t>
  </si>
  <si>
    <r>
      <t xml:space="preserve">Prudent Reserve:             </t>
    </r>
    <r>
      <rPr>
        <b/>
        <sz val="11"/>
        <color theme="0"/>
        <rFont val="Calibri"/>
        <family val="2"/>
        <scheme val="minor"/>
      </rPr>
      <t xml:space="preserve"> </t>
    </r>
  </si>
  <si>
    <r>
      <t>Future projects:</t>
    </r>
    <r>
      <rPr>
        <b/>
        <sz val="11"/>
        <color theme="0"/>
        <rFont val="Calibri"/>
        <family val="2"/>
        <scheme val="minor"/>
      </rPr>
      <t xml:space="preserve">           </t>
    </r>
  </si>
  <si>
    <t>Prudent reserve</t>
  </si>
  <si>
    <t>RCM  Expenses March Region Jersey 2019</t>
  </si>
  <si>
    <t xml:space="preserve">ASC Balance below  P/R </t>
  </si>
  <si>
    <t>per night</t>
  </si>
  <si>
    <t>Travel to and from Airports</t>
  </si>
  <si>
    <t xml:space="preserve">From RSC </t>
  </si>
  <si>
    <r>
      <t xml:space="preserve">Misalaneous expenses </t>
    </r>
    <r>
      <rPr>
        <b/>
        <sz val="11"/>
        <color rgb="FFFF0000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as notated</t>
    </r>
    <r>
      <rPr>
        <b/>
        <sz val="11"/>
        <color rgb="FFFF0000"/>
        <rFont val="Calibri"/>
        <family val="2"/>
        <scheme val="minor"/>
      </rPr>
      <t xml:space="preserve">) </t>
    </r>
  </si>
  <si>
    <r>
      <t>Total Annual expenditure:</t>
    </r>
    <r>
      <rPr>
        <sz val="11"/>
        <color theme="1"/>
        <rFont val="Calibri"/>
        <family val="2"/>
        <scheme val="minor"/>
      </rPr>
      <t xml:space="preserve">      </t>
    </r>
  </si>
  <si>
    <t>Date of update</t>
  </si>
  <si>
    <r>
      <t>Misalaneous expenses</t>
    </r>
    <r>
      <rPr>
        <b/>
        <i/>
        <sz val="11"/>
        <color rgb="FFFF0000"/>
        <rFont val="Calibri"/>
        <family val="2"/>
        <scheme val="minor"/>
      </rPr>
      <t xml:space="preserve"> (as notated)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</si>
  <si>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Acting RCM exp to Region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</si>
  <si>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r>
      <t xml:space="preserve">RCM/Expenses 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</si>
  <si>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t xml:space="preserve">Total out </t>
  </si>
  <si>
    <t xml:space="preserve">Total in </t>
  </si>
  <si>
    <t xml:space="preserve">Donations/balance to date </t>
  </si>
  <si>
    <t xml:space="preserve">Prudent reserve Reset June ASC from £1k </t>
  </si>
  <si>
    <r>
      <t xml:space="preserve">Admin/Printing/flyers etc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</si>
  <si>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r>
      <t xml:space="preserve">Acting RCM exp to Region </t>
    </r>
    <r>
      <rPr>
        <b/>
        <u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(as notated)</t>
    </r>
    <r>
      <rPr>
        <b/>
        <i/>
        <sz val="11"/>
        <color theme="1"/>
        <rFont val="Calibri"/>
        <family val="2"/>
        <scheme val="minor"/>
      </rPr>
      <t xml:space="preserve"> </t>
    </r>
  </si>
  <si>
    <r>
      <t xml:space="preserve">Admin/Printing/flyers etc </t>
    </r>
    <r>
      <rPr>
        <b/>
        <i/>
        <sz val="11"/>
        <color rgb="FFFF0000"/>
        <rFont val="Calibri"/>
        <family val="2"/>
        <scheme val="minor"/>
      </rPr>
      <t xml:space="preserve"> (as notated) </t>
    </r>
  </si>
  <si>
    <r>
      <t xml:space="preserve">Misalaneous </t>
    </r>
    <r>
      <rPr>
        <b/>
        <i/>
        <sz val="11"/>
        <color rgb="FFFF0000"/>
        <rFont val="Calibri"/>
        <family val="2"/>
        <scheme val="minor"/>
      </rPr>
      <t>(See notes on entry)</t>
    </r>
  </si>
  <si>
    <t xml:space="preserve">Bluejeans account:16/10/2018-16/10/2019          </t>
  </si>
  <si>
    <r>
      <t xml:space="preserve"> Closing balance  as of 29/12/2019           </t>
    </r>
    <r>
      <rPr>
        <b/>
        <u/>
        <sz val="11"/>
        <color rgb="FFFF0000"/>
        <rFont val="Calibri"/>
        <family val="2"/>
        <scheme val="minor"/>
      </rPr>
      <t/>
    </r>
  </si>
  <si>
    <t xml:space="preserve">Balance B/F  </t>
  </si>
  <si>
    <t xml:space="preserve">Year End  </t>
  </si>
  <si>
    <t>HIGNA ASC Balnce Sheet 2020</t>
  </si>
  <si>
    <t xml:space="preserve">Bluejeans account:16/10/2019-16/10/2020          </t>
  </si>
  <si>
    <t>Start Date 01.01.2020</t>
  </si>
  <si>
    <t>Total Donations 01/01/2019 - 18/12/2019</t>
  </si>
  <si>
    <t>29/13/2019</t>
  </si>
  <si>
    <t>Balance/Contibutions</t>
  </si>
  <si>
    <t>HIGNA ASC Balnce Sheet 2019</t>
  </si>
  <si>
    <t>Donation to Virtual-na</t>
  </si>
  <si>
    <t>P/Pal</t>
  </si>
  <si>
    <t>Bank</t>
  </si>
  <si>
    <t xml:space="preserve">per meeting per week </t>
  </si>
  <si>
    <r>
      <t xml:space="preserve">Admin/Printing/flyers/tags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</si>
  <si>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r>
      <t xml:space="preserve">Admin/Printing/flyers tags etc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</si>
  <si>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t>monthly difference</t>
  </si>
  <si>
    <t>per group per week (Bluejeans+web)</t>
  </si>
  <si>
    <r>
      <t xml:space="preserve">RCM/Chair Expenses   </t>
    </r>
    <r>
      <rPr>
        <b/>
        <i/>
        <sz val="11"/>
        <color rgb="FFFF0000"/>
        <rFont val="Calibri"/>
        <family val="2"/>
        <scheme val="minor"/>
      </rPr>
      <t xml:space="preserve">(as notated) </t>
    </r>
  </si>
  <si>
    <t>Balance B/F  from 2019</t>
  </si>
  <si>
    <t xml:space="preserve">Total contributions PayPal 2020:     </t>
  </si>
  <si>
    <t xml:space="preserve">Total contributions Bank 2020:     </t>
  </si>
  <si>
    <t xml:space="preserve">Total contributions 2020: </t>
  </si>
  <si>
    <t>Year End  2020</t>
  </si>
  <si>
    <t xml:space="preserve">balance to date </t>
  </si>
  <si>
    <t>HIGNA ASC Balnce Sheet 2021</t>
  </si>
  <si>
    <t xml:space="preserve">Closing balance  as of 29/12/2020          </t>
  </si>
  <si>
    <t xml:space="preserve">Prudent reserve  </t>
  </si>
  <si>
    <t>Balance B/F  from 2020</t>
  </si>
  <si>
    <t xml:space="preserve"> Closing balance  as of 29/12/2021         </t>
  </si>
  <si>
    <t>Prudent reserve Reset June ASC  2020</t>
  </si>
  <si>
    <t>Balance B/F from Dec 2020</t>
  </si>
  <si>
    <t xml:space="preserve">Date of update </t>
  </si>
  <si>
    <t>Prudent reserve @ £500</t>
  </si>
  <si>
    <t>Total Contributions per  month</t>
  </si>
  <si>
    <t>Website + Domain etc per year</t>
  </si>
  <si>
    <t xml:space="preserve">Bluejeans account: 2020/21          </t>
  </si>
  <si>
    <t xml:space="preserve"> Closing balance      </t>
  </si>
  <si>
    <t xml:space="preserve"> Closing balance        </t>
  </si>
  <si>
    <t xml:space="preserve"> Closing balance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</si>
</sst>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164" fontId="1" fillId="0" borderId="0" xfId="0" applyNumberFormat="1" applyFont="1" applyBorder="1"/>
    <xf numFmtId="164" fontId="13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2" borderId="0" xfId="0" applyFill="1" applyBorder="1"/>
    <xf numFmtId="0" fontId="1" fillId="0" borderId="0" xfId="0" applyFon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16" xfId="0" applyNumberFormat="1" applyFont="1" applyFill="1" applyBorder="1"/>
    <xf numFmtId="164" fontId="1" fillId="2" borderId="15" xfId="0" applyNumberFormat="1" applyFont="1" applyFill="1" applyBorder="1"/>
    <xf numFmtId="164" fontId="1" fillId="2" borderId="13" xfId="0" applyNumberFormat="1" applyFont="1" applyFill="1" applyBorder="1"/>
    <xf numFmtId="164" fontId="1" fillId="2" borderId="17" xfId="0" applyNumberFormat="1" applyFont="1" applyFill="1" applyBorder="1"/>
    <xf numFmtId="164" fontId="1" fillId="2" borderId="4" xfId="0" applyNumberFormat="1" applyFont="1" applyFill="1" applyBorder="1"/>
    <xf numFmtId="164" fontId="3" fillId="2" borderId="16" xfId="0" applyNumberFormat="1" applyFont="1" applyFill="1" applyBorder="1"/>
    <xf numFmtId="0" fontId="0" fillId="2" borderId="4" xfId="0" applyFill="1" applyBorder="1"/>
    <xf numFmtId="164" fontId="1" fillId="2" borderId="16" xfId="0" applyNumberFormat="1" applyFont="1" applyFill="1" applyBorder="1" applyAlignment="1">
      <alignment horizontal="right"/>
    </xf>
    <xf numFmtId="164" fontId="9" fillId="2" borderId="16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 wrapText="1"/>
    </xf>
    <xf numFmtId="164" fontId="9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5" fillId="2" borderId="13" xfId="0" applyNumberFormat="1" applyFont="1" applyFill="1" applyBorder="1"/>
    <xf numFmtId="0" fontId="1" fillId="0" borderId="1" xfId="0" applyFont="1" applyBorder="1" applyAlignment="1">
      <alignment vertical="center"/>
    </xf>
    <xf numFmtId="164" fontId="1" fillId="2" borderId="7" xfId="0" applyNumberFormat="1" applyFont="1" applyFill="1" applyBorder="1"/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0" fontId="0" fillId="0" borderId="16" xfId="0" applyFill="1" applyBorder="1"/>
    <xf numFmtId="164" fontId="10" fillId="0" borderId="16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164" fontId="1" fillId="0" borderId="4" xfId="0" applyNumberFormat="1" applyFont="1" applyFill="1" applyBorder="1"/>
    <xf numFmtId="164" fontId="10" fillId="0" borderId="4" xfId="0" applyNumberFormat="1" applyFont="1" applyFill="1" applyBorder="1"/>
    <xf numFmtId="164" fontId="1" fillId="0" borderId="4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4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right"/>
    </xf>
    <xf numFmtId="164" fontId="1" fillId="0" borderId="15" xfId="0" applyNumberFormat="1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0" fillId="0" borderId="4" xfId="0" applyFill="1" applyBorder="1"/>
    <xf numFmtId="164" fontId="1" fillId="2" borderId="5" xfId="0" applyNumberFormat="1" applyFont="1" applyFill="1" applyBorder="1"/>
    <xf numFmtId="164" fontId="15" fillId="2" borderId="16" xfId="0" applyNumberFormat="1" applyFont="1" applyFill="1" applyBorder="1"/>
    <xf numFmtId="164" fontId="15" fillId="2" borderId="5" xfId="0" applyNumberFormat="1" applyFont="1" applyFill="1" applyBorder="1"/>
    <xf numFmtId="164" fontId="15" fillId="2" borderId="1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right" wrapText="1"/>
    </xf>
    <xf numFmtId="0" fontId="0" fillId="0" borderId="16" xfId="0" applyBorder="1" applyAlignment="1">
      <alignment horizontal="center"/>
    </xf>
    <xf numFmtId="164" fontId="1" fillId="0" borderId="16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4" xfId="0" applyFont="1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2" fillId="0" borderId="16" xfId="0" applyFont="1" applyFill="1" applyBorder="1"/>
    <xf numFmtId="0" fontId="2" fillId="0" borderId="4" xfId="0" applyFont="1" applyFill="1" applyBorder="1"/>
    <xf numFmtId="0" fontId="0" fillId="2" borderId="5" xfId="0" applyFill="1" applyBorder="1"/>
    <xf numFmtId="0" fontId="2" fillId="2" borderId="5" xfId="0" applyFont="1" applyFill="1" applyBorder="1"/>
    <xf numFmtId="0" fontId="2" fillId="2" borderId="10" xfId="0" applyFont="1" applyFill="1" applyBorder="1"/>
    <xf numFmtId="0" fontId="2" fillId="2" borderId="5" xfId="0" applyFont="1" applyFill="1" applyBorder="1" applyAlignment="1"/>
    <xf numFmtId="0" fontId="2" fillId="2" borderId="7" xfId="0" applyFont="1" applyFill="1" applyBorder="1"/>
    <xf numFmtId="164" fontId="14" fillId="2" borderId="5" xfId="0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0" fillId="2" borderId="6" xfId="0" applyFill="1" applyBorder="1"/>
    <xf numFmtId="164" fontId="1" fillId="2" borderId="5" xfId="0" applyNumberFormat="1" applyFont="1" applyFill="1" applyBorder="1" applyAlignment="1">
      <alignment horizontal="right"/>
    </xf>
    <xf numFmtId="164" fontId="10" fillId="2" borderId="5" xfId="0" applyNumberFormat="1" applyFont="1" applyFill="1" applyBorder="1"/>
    <xf numFmtId="164" fontId="1" fillId="2" borderId="10" xfId="0" applyNumberFormat="1" applyFont="1" applyFill="1" applyBorder="1"/>
    <xf numFmtId="164" fontId="10" fillId="2" borderId="7" xfId="0" applyNumberFormat="1" applyFont="1" applyFill="1" applyBorder="1"/>
    <xf numFmtId="164" fontId="1" fillId="2" borderId="6" xfId="0" applyNumberFormat="1" applyFont="1" applyFill="1" applyBorder="1"/>
    <xf numFmtId="0" fontId="0" fillId="2" borderId="15" xfId="0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0" fillId="2" borderId="16" xfId="0" applyFill="1" applyBorder="1"/>
    <xf numFmtId="0" fontId="7" fillId="2" borderId="4" xfId="0" applyFont="1" applyFill="1" applyBorder="1" applyAlignment="1"/>
    <xf numFmtId="0" fontId="0" fillId="2" borderId="17" xfId="0" applyFill="1" applyBorder="1"/>
    <xf numFmtId="0" fontId="1" fillId="0" borderId="16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0" fillId="0" borderId="16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16" xfId="0" applyNumberFormat="1" applyFill="1" applyBorder="1"/>
    <xf numFmtId="164" fontId="1" fillId="0" borderId="16" xfId="0" applyNumberFormat="1" applyFont="1" applyBorder="1" applyAlignment="1">
      <alignment horizontal="right" wrapText="1"/>
    </xf>
    <xf numFmtId="164" fontId="5" fillId="0" borderId="0" xfId="0" applyNumberFormat="1" applyFont="1" applyBorder="1"/>
    <xf numFmtId="0" fontId="0" fillId="2" borderId="7" xfId="0" applyFill="1" applyBorder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1" fillId="2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6" fillId="0" borderId="17" xfId="0" applyFont="1" applyFill="1" applyBorder="1"/>
    <xf numFmtId="0" fontId="6" fillId="0" borderId="17" xfId="0" applyFont="1" applyBorder="1"/>
    <xf numFmtId="164" fontId="3" fillId="0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7" fillId="0" borderId="4" xfId="0" applyFont="1" applyFill="1" applyBorder="1"/>
    <xf numFmtId="0" fontId="7" fillId="0" borderId="4" xfId="0" applyFont="1" applyBorder="1"/>
    <xf numFmtId="164" fontId="16" fillId="2" borderId="4" xfId="0" applyNumberFormat="1" applyFont="1" applyFill="1" applyBorder="1"/>
    <xf numFmtId="0" fontId="14" fillId="0" borderId="0" xfId="0" applyFont="1" applyBorder="1" applyAlignment="1">
      <alignment vertical="center"/>
    </xf>
    <xf numFmtId="164" fontId="13" fillId="2" borderId="16" xfId="0" applyNumberFormat="1" applyFont="1" applyFill="1" applyBorder="1"/>
    <xf numFmtId="0" fontId="17" fillId="0" borderId="0" xfId="0" applyFont="1" applyBorder="1" applyAlignment="1">
      <alignment vertical="center"/>
    </xf>
    <xf numFmtId="0" fontId="13" fillId="0" borderId="0" xfId="0" applyFont="1" applyBorder="1"/>
    <xf numFmtId="164" fontId="13" fillId="0" borderId="0" xfId="0" applyNumberFormat="1" applyFont="1" applyFill="1" applyBorder="1"/>
    <xf numFmtId="0" fontId="14" fillId="0" borderId="0" xfId="0" applyFont="1" applyBorder="1"/>
    <xf numFmtId="164" fontId="1" fillId="3" borderId="16" xfId="0" applyNumberFormat="1" applyFont="1" applyFill="1" applyBorder="1"/>
    <xf numFmtId="164" fontId="1" fillId="3" borderId="4" xfId="0" applyNumberFormat="1" applyFont="1" applyFill="1" applyBorder="1"/>
    <xf numFmtId="164" fontId="1" fillId="3" borderId="15" xfId="0" applyNumberFormat="1" applyFont="1" applyFill="1" applyBorder="1"/>
    <xf numFmtId="164" fontId="23" fillId="2" borderId="4" xfId="0" applyNumberFormat="1" applyFont="1" applyFill="1" applyBorder="1"/>
    <xf numFmtId="0" fontId="14" fillId="0" borderId="0" xfId="0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4" fontId="0" fillId="0" borderId="0" xfId="0" applyNumberFormat="1" applyBorder="1"/>
    <xf numFmtId="4" fontId="0" fillId="2" borderId="4" xfId="0" applyNumberFormat="1" applyFill="1" applyBorder="1"/>
    <xf numFmtId="4" fontId="1" fillId="2" borderId="4" xfId="0" applyNumberFormat="1" applyFont="1" applyFill="1" applyBorder="1"/>
    <xf numFmtId="4" fontId="0" fillId="2" borderId="4" xfId="0" applyNumberFormat="1" applyFill="1" applyBorder="1" applyAlignment="1">
      <alignment horizontal="center"/>
    </xf>
    <xf numFmtId="164" fontId="0" fillId="2" borderId="17" xfId="0" applyNumberFormat="1" applyFill="1" applyBorder="1"/>
    <xf numFmtId="164" fontId="0" fillId="2" borderId="4" xfId="0" applyNumberFormat="1" applyFill="1" applyBorder="1"/>
    <xf numFmtId="0" fontId="0" fillId="2" borderId="4" xfId="0" applyFill="1" applyBorder="1" applyAlignment="1">
      <alignment vertical="center"/>
    </xf>
    <xf numFmtId="164" fontId="1" fillId="2" borderId="7" xfId="0" applyNumberFormat="1" applyFont="1" applyFill="1" applyBorder="1" applyAlignment="1"/>
    <xf numFmtId="164" fontId="1" fillId="0" borderId="7" xfId="0" applyNumberFormat="1" applyFont="1" applyFill="1" applyBorder="1" applyAlignment="1">
      <alignment vertical="center"/>
    </xf>
    <xf numFmtId="164" fontId="0" fillId="0" borderId="4" xfId="0" applyNumberFormat="1" applyFill="1" applyBorder="1"/>
    <xf numFmtId="164" fontId="8" fillId="2" borderId="4" xfId="0" applyNumberFormat="1" applyFont="1" applyFill="1" applyBorder="1" applyAlignment="1"/>
    <xf numFmtId="164" fontId="2" fillId="0" borderId="4" xfId="0" applyNumberFormat="1" applyFont="1" applyFill="1" applyBorder="1" applyAlignment="1"/>
    <xf numFmtId="164" fontId="21" fillId="2" borderId="4" xfId="0" applyNumberFormat="1" applyFont="1" applyFill="1" applyBorder="1" applyAlignment="1"/>
    <xf numFmtId="164" fontId="21" fillId="0" borderId="4" xfId="0" applyNumberFormat="1" applyFont="1" applyFill="1" applyBorder="1" applyAlignment="1"/>
    <xf numFmtId="164" fontId="0" fillId="2" borderId="7" xfId="0" applyNumberFormat="1" applyFill="1" applyBorder="1"/>
    <xf numFmtId="164" fontId="1" fillId="2" borderId="3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/>
    <xf numFmtId="164" fontId="0" fillId="2" borderId="16" xfId="0" applyNumberFormat="1" applyFill="1" applyBorder="1"/>
    <xf numFmtId="4" fontId="0" fillId="0" borderId="0" xfId="0" applyNumberFormat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164" fontId="0" fillId="2" borderId="17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13" fillId="0" borderId="13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/>
    <xf numFmtId="164" fontId="10" fillId="2" borderId="4" xfId="0" applyNumberFormat="1" applyFont="1" applyFill="1" applyBorder="1"/>
    <xf numFmtId="164" fontId="1" fillId="0" borderId="4" xfId="0" applyNumberFormat="1" applyFont="1" applyBorder="1"/>
    <xf numFmtId="0" fontId="1" fillId="2" borderId="7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24" fillId="0" borderId="16" xfId="0" applyFont="1" applyBorder="1"/>
    <xf numFmtId="164" fontId="10" fillId="0" borderId="4" xfId="0" applyNumberFormat="1" applyFont="1" applyFill="1" applyBorder="1" applyAlignment="1">
      <alignment horizontal="right"/>
    </xf>
    <xf numFmtId="0" fontId="24" fillId="0" borderId="4" xfId="0" applyFont="1" applyBorder="1"/>
    <xf numFmtId="0" fontId="0" fillId="0" borderId="16" xfId="0" applyFont="1" applyBorder="1"/>
    <xf numFmtId="0" fontId="0" fillId="0" borderId="4" xfId="0" applyFont="1" applyFill="1" applyBorder="1"/>
    <xf numFmtId="0" fontId="0" fillId="0" borderId="16" xfId="0" applyFont="1" applyFill="1" applyBorder="1"/>
    <xf numFmtId="0" fontId="0" fillId="0" borderId="4" xfId="0" applyFont="1" applyBorder="1"/>
    <xf numFmtId="0" fontId="0" fillId="0" borderId="17" xfId="0" applyFont="1" applyBorder="1"/>
    <xf numFmtId="4" fontId="1" fillId="0" borderId="0" xfId="0" applyNumberFormat="1" applyFont="1" applyBorder="1"/>
    <xf numFmtId="164" fontId="13" fillId="2" borderId="13" xfId="0" applyNumberFormat="1" applyFont="1" applyFill="1" applyBorder="1" applyAlignment="1">
      <alignment horizontal="right" wrapText="1"/>
    </xf>
    <xf numFmtId="164" fontId="1" fillId="2" borderId="7" xfId="0" applyNumberFormat="1" applyFont="1" applyFill="1" applyBorder="1" applyAlignment="1"/>
    <xf numFmtId="16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3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13" fillId="0" borderId="0" xfId="0" applyFont="1" applyBorder="1"/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164" fontId="1" fillId="2" borderId="15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/>
    <xf numFmtId="164" fontId="0" fillId="0" borderId="0" xfId="0" applyNumberFormat="1" applyFont="1" applyBorder="1"/>
    <xf numFmtId="164" fontId="0" fillId="2" borderId="17" xfId="0" applyNumberFormat="1" applyFill="1" applyBorder="1" applyAlignment="1">
      <alignment horizontal="center"/>
    </xf>
    <xf numFmtId="15" fontId="0" fillId="0" borderId="0" xfId="0" applyNumberFormat="1" applyBorder="1"/>
    <xf numFmtId="14" fontId="1" fillId="0" borderId="0" xfId="0" applyNumberFormat="1" applyFont="1" applyFill="1" applyBorder="1"/>
    <xf numFmtId="8" fontId="0" fillId="0" borderId="0" xfId="0" applyNumberFormat="1" applyBorder="1"/>
    <xf numFmtId="2" fontId="0" fillId="0" borderId="0" xfId="0" applyNumberFormat="1" applyBorder="1"/>
    <xf numFmtId="0" fontId="0" fillId="0" borderId="0" xfId="0" applyNumberFormat="1" applyBorder="1"/>
    <xf numFmtId="164" fontId="5" fillId="0" borderId="13" xfId="0" applyNumberFormat="1" applyFont="1" applyFill="1" applyBorder="1" applyAlignment="1">
      <alignment horizontal="center"/>
    </xf>
    <xf numFmtId="0" fontId="2" fillId="2" borderId="4" xfId="0" applyFont="1" applyFill="1" applyBorder="1" applyAlignment="1"/>
    <xf numFmtId="14" fontId="1" fillId="3" borderId="7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/>
    <xf numFmtId="0" fontId="0" fillId="0" borderId="9" xfId="0" applyBorder="1" applyAlignment="1"/>
    <xf numFmtId="14" fontId="1" fillId="2" borderId="7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1" fillId="0" borderId="7" xfId="0" applyNumberFormat="1" applyFont="1" applyFill="1" applyBorder="1" applyAlignment="1"/>
    <xf numFmtId="164" fontId="1" fillId="0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5" fillId="3" borderId="14" xfId="0" applyNumberFormat="1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0" fillId="2" borderId="11" xfId="0" applyFill="1" applyBorder="1" applyAlignment="1"/>
    <xf numFmtId="14" fontId="1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/>
    <xf numFmtId="0" fontId="0" fillId="2" borderId="12" xfId="0" applyFill="1" applyBorder="1" applyAlignment="1"/>
    <xf numFmtId="0" fontId="0" fillId="0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/>
    <xf numFmtId="164" fontId="1" fillId="2" borderId="12" xfId="0" applyNumberFormat="1" applyFont="1" applyFill="1" applyBorder="1" applyAlignment="1"/>
    <xf numFmtId="164" fontId="1" fillId="2" borderId="7" xfId="0" applyNumberFormat="1" applyFont="1" applyFill="1" applyBorder="1" applyAlignment="1">
      <alignment wrapText="1"/>
    </xf>
    <xf numFmtId="164" fontId="1" fillId="2" borderId="9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windowProtection="1" showGridLines="0" showZeros="0" topLeftCell="A15" zoomScale="75" zoomScaleNormal="75" workbookViewId="0">
      <selection activeCell="E53" sqref="E53"/>
    </sheetView>
  </sheetViews>
  <sheetFormatPr defaultRowHeight="14.4" x14ac:dyDescent="0.3"/>
  <cols>
    <col min="1" max="1" width="38.44140625" style="3" customWidth="1"/>
    <col min="2" max="2" width="12.44140625" style="40" customWidth="1"/>
    <col min="3" max="3" width="11.5546875" style="12" customWidth="1"/>
    <col min="4" max="6" width="13.109375" style="42" customWidth="1"/>
    <col min="7" max="7" width="10.77734375" style="12" bestFit="1" customWidth="1"/>
    <col min="8" max="8" width="10.77734375" style="12" customWidth="1"/>
    <col min="9" max="9" width="11.44140625" style="40" customWidth="1"/>
    <col min="10" max="10" width="9.77734375" style="40" customWidth="1"/>
    <col min="11" max="11" width="9.6640625" style="3" customWidth="1"/>
    <col min="12" max="12" width="9.88671875" style="12" customWidth="1"/>
    <col min="13" max="13" width="9.88671875" style="3" customWidth="1"/>
    <col min="14" max="14" width="10.5546875" style="12" customWidth="1"/>
    <col min="15" max="15" width="10.5546875" style="3" customWidth="1"/>
    <col min="16" max="17" width="10.109375" style="3" customWidth="1"/>
    <col min="18" max="19" width="9.6640625" style="3" customWidth="1"/>
    <col min="20" max="21" width="10" style="3" customWidth="1"/>
    <col min="22" max="27" width="9.6640625" style="3" customWidth="1"/>
    <col min="28" max="28" width="2.6640625" style="8" customWidth="1"/>
    <col min="29" max="29" width="46.44140625" style="3" customWidth="1"/>
    <col min="30" max="30" width="17.88671875" style="186" customWidth="1"/>
    <col min="31" max="16384" width="8.88671875" style="3"/>
  </cols>
  <sheetData>
    <row r="1" spans="1:30" x14ac:dyDescent="0.3">
      <c r="K1" s="12"/>
    </row>
    <row r="2" spans="1:30" x14ac:dyDescent="0.3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</row>
    <row r="3" spans="1:30" x14ac:dyDescent="0.3">
      <c r="A3" s="135" t="s">
        <v>87</v>
      </c>
      <c r="B3" s="133"/>
      <c r="C3" s="133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2"/>
      <c r="AC3" s="110" t="s">
        <v>80</v>
      </c>
      <c r="AD3" s="187"/>
    </row>
    <row r="4" spans="1:30" x14ac:dyDescent="0.3">
      <c r="A4" s="4"/>
      <c r="B4" s="38"/>
      <c r="C4" s="38"/>
      <c r="G4" s="38"/>
      <c r="H4" s="39"/>
      <c r="I4" s="39"/>
      <c r="J4" s="41"/>
      <c r="K4" s="7"/>
      <c r="L4" s="38"/>
      <c r="M4" s="7"/>
      <c r="AB4" s="104"/>
      <c r="AC4" s="14"/>
      <c r="AD4" s="187"/>
    </row>
    <row r="5" spans="1:30" s="15" customFormat="1" x14ac:dyDescent="0.3">
      <c r="A5" s="136" t="s">
        <v>65</v>
      </c>
      <c r="B5" s="237">
        <v>43478</v>
      </c>
      <c r="C5" s="255"/>
      <c r="D5" s="251">
        <v>43480</v>
      </c>
      <c r="E5" s="254"/>
      <c r="F5" s="249">
        <v>43512</v>
      </c>
      <c r="G5" s="253"/>
      <c r="H5" s="251">
        <v>43548</v>
      </c>
      <c r="I5" s="252"/>
      <c r="J5" s="249">
        <v>43576</v>
      </c>
      <c r="K5" s="253"/>
      <c r="L5" s="251">
        <v>43615</v>
      </c>
      <c r="M5" s="252"/>
      <c r="N5" s="249">
        <v>43646</v>
      </c>
      <c r="O5" s="253"/>
      <c r="P5" s="251">
        <v>43677</v>
      </c>
      <c r="Q5" s="252"/>
      <c r="R5" s="249">
        <v>43695</v>
      </c>
      <c r="S5" s="253"/>
      <c r="T5" s="251">
        <v>43714</v>
      </c>
      <c r="U5" s="252"/>
      <c r="V5" s="249">
        <v>43755</v>
      </c>
      <c r="W5" s="253"/>
      <c r="X5" s="251">
        <v>43792</v>
      </c>
      <c r="Y5" s="252"/>
      <c r="Z5" s="249" t="s">
        <v>85</v>
      </c>
      <c r="AA5" s="250"/>
      <c r="AB5" s="72"/>
      <c r="AC5" s="111" t="s">
        <v>18</v>
      </c>
      <c r="AD5" s="188"/>
    </row>
    <row r="6" spans="1:30" x14ac:dyDescent="0.3">
      <c r="A6" s="76"/>
      <c r="B6" s="21"/>
      <c r="C6" s="81"/>
      <c r="D6" s="47"/>
      <c r="E6" s="131"/>
      <c r="F6" s="47"/>
      <c r="G6" s="131"/>
      <c r="H6" s="47"/>
      <c r="I6" s="131"/>
      <c r="J6" s="47"/>
      <c r="K6" s="131"/>
      <c r="L6" s="47"/>
      <c r="M6" s="131"/>
      <c r="N6" s="47"/>
      <c r="O6" s="131"/>
      <c r="P6" s="47"/>
      <c r="Q6" s="131"/>
      <c r="R6" s="47"/>
      <c r="S6" s="131"/>
      <c r="T6" s="47"/>
      <c r="U6" s="131"/>
      <c r="V6" s="47"/>
      <c r="W6" s="131"/>
      <c r="X6" s="47"/>
      <c r="Y6" s="131"/>
      <c r="Z6" s="47"/>
      <c r="AA6" s="131"/>
      <c r="AB6" s="104"/>
      <c r="AC6" s="14"/>
      <c r="AD6" s="187"/>
    </row>
    <row r="7" spans="1:30" x14ac:dyDescent="0.3">
      <c r="A7" s="76"/>
      <c r="B7" s="231" t="s">
        <v>50</v>
      </c>
      <c r="C7" s="232"/>
      <c r="D7" s="231" t="s">
        <v>27</v>
      </c>
      <c r="E7" s="232"/>
      <c r="F7" s="237" t="s">
        <v>28</v>
      </c>
      <c r="G7" s="239"/>
      <c r="H7" s="231" t="s">
        <v>29</v>
      </c>
      <c r="I7" s="232"/>
      <c r="J7" s="237" t="s">
        <v>49</v>
      </c>
      <c r="K7" s="239" t="s">
        <v>30</v>
      </c>
      <c r="L7" s="231" t="s">
        <v>31</v>
      </c>
      <c r="M7" s="232"/>
      <c r="N7" s="237" t="s">
        <v>32</v>
      </c>
      <c r="O7" s="239"/>
      <c r="P7" s="231" t="s">
        <v>33</v>
      </c>
      <c r="Q7" s="232"/>
      <c r="R7" s="237" t="s">
        <v>34</v>
      </c>
      <c r="S7" s="239"/>
      <c r="T7" s="231" t="s">
        <v>35</v>
      </c>
      <c r="U7" s="232"/>
      <c r="V7" s="237" t="s">
        <v>36</v>
      </c>
      <c r="W7" s="239"/>
      <c r="X7" s="231" t="s">
        <v>37</v>
      </c>
      <c r="Y7" s="232"/>
      <c r="Z7" s="237" t="s">
        <v>38</v>
      </c>
      <c r="AA7" s="238"/>
      <c r="AB7" s="105"/>
      <c r="AC7" s="14"/>
      <c r="AD7" s="187"/>
    </row>
    <row r="8" spans="1:30" x14ac:dyDescent="0.3">
      <c r="A8" s="100" t="s">
        <v>19</v>
      </c>
      <c r="B8" s="233">
        <v>1269.57</v>
      </c>
      <c r="C8" s="234"/>
      <c r="D8" s="233">
        <f>$C$46</f>
        <v>996.38999999999987</v>
      </c>
      <c r="E8" s="234"/>
      <c r="F8" s="256">
        <f>$D$46</f>
        <v>1013.72</v>
      </c>
      <c r="G8" s="257"/>
      <c r="H8" s="233">
        <f>$F$46</f>
        <v>697.13999999999987</v>
      </c>
      <c r="I8" s="234"/>
      <c r="J8" s="258">
        <f>$H$46</f>
        <v>1308.9000000000001</v>
      </c>
      <c r="K8" s="259"/>
      <c r="L8" s="245">
        <f t="shared" ref="L8" si="0">$J$46</f>
        <v>1000.77</v>
      </c>
      <c r="M8" s="246"/>
      <c r="N8" s="235">
        <f t="shared" ref="N8" si="1">$N$46</f>
        <v>1065.99</v>
      </c>
      <c r="O8" s="247"/>
      <c r="P8" s="245">
        <f t="shared" ref="P8" si="2">$N$46</f>
        <v>1065.99</v>
      </c>
      <c r="Q8" s="246"/>
      <c r="R8" s="235">
        <f t="shared" ref="R8" si="3">$P$46</f>
        <v>1010.7799999999997</v>
      </c>
      <c r="S8" s="247"/>
      <c r="T8" s="245">
        <f t="shared" ref="T8" si="4">$R$46</f>
        <v>1084.1599999999999</v>
      </c>
      <c r="U8" s="246"/>
      <c r="V8" s="235">
        <f>$T$46</f>
        <v>1100.4100000000001</v>
      </c>
      <c r="W8" s="247"/>
      <c r="X8" s="245">
        <f>$V$46</f>
        <v>939.45</v>
      </c>
      <c r="Y8" s="246"/>
      <c r="Z8" s="235">
        <f>$X$46</f>
        <v>979.8</v>
      </c>
      <c r="AA8" s="247"/>
      <c r="AB8" s="72"/>
      <c r="AC8" s="112" t="s">
        <v>79</v>
      </c>
      <c r="AD8" s="33">
        <f>$Z$8</f>
        <v>979.8</v>
      </c>
    </row>
    <row r="9" spans="1:30" s="7" customFormat="1" x14ac:dyDescent="0.3">
      <c r="A9" s="71"/>
      <c r="B9" s="142" t="s">
        <v>39</v>
      </c>
      <c r="C9" s="135" t="s">
        <v>40</v>
      </c>
      <c r="D9" s="58" t="s">
        <v>39</v>
      </c>
      <c r="E9" s="143" t="s">
        <v>40</v>
      </c>
      <c r="F9" s="142" t="s">
        <v>39</v>
      </c>
      <c r="G9" s="135" t="s">
        <v>40</v>
      </c>
      <c r="H9" s="58" t="s">
        <v>39</v>
      </c>
      <c r="I9" s="143" t="s">
        <v>40</v>
      </c>
      <c r="J9" s="135" t="s">
        <v>39</v>
      </c>
      <c r="K9" s="142" t="s">
        <v>40</v>
      </c>
      <c r="L9" s="58" t="s">
        <v>39</v>
      </c>
      <c r="M9" s="143" t="s">
        <v>40</v>
      </c>
      <c r="N9" s="142" t="s">
        <v>39</v>
      </c>
      <c r="O9" s="135" t="s">
        <v>40</v>
      </c>
      <c r="P9" s="58" t="s">
        <v>39</v>
      </c>
      <c r="Q9" s="143" t="s">
        <v>40</v>
      </c>
      <c r="R9" s="142" t="s">
        <v>39</v>
      </c>
      <c r="S9" s="135" t="s">
        <v>40</v>
      </c>
      <c r="T9" s="58" t="s">
        <v>39</v>
      </c>
      <c r="U9" s="143" t="s">
        <v>40</v>
      </c>
      <c r="V9" s="142" t="s">
        <v>39</v>
      </c>
      <c r="W9" s="135" t="s">
        <v>40</v>
      </c>
      <c r="X9" s="58" t="s">
        <v>39</v>
      </c>
      <c r="Y9" s="143" t="s">
        <v>40</v>
      </c>
      <c r="Z9" s="142" t="s">
        <v>39</v>
      </c>
      <c r="AA9" s="135" t="s">
        <v>40</v>
      </c>
      <c r="AB9" s="105"/>
      <c r="AC9" s="5"/>
      <c r="AD9" s="187"/>
    </row>
    <row r="10" spans="1:30" ht="15" thickBot="1" x14ac:dyDescent="0.35">
      <c r="A10" s="101" t="s">
        <v>53</v>
      </c>
      <c r="B10" s="235"/>
      <c r="C10" s="236"/>
      <c r="D10" s="235"/>
      <c r="E10" s="236"/>
      <c r="F10" s="235"/>
      <c r="G10" s="236"/>
      <c r="H10" s="235"/>
      <c r="I10" s="236"/>
      <c r="J10" s="235"/>
      <c r="K10" s="236"/>
      <c r="L10" s="235"/>
      <c r="M10" s="236"/>
      <c r="N10" s="235"/>
      <c r="O10" s="236"/>
      <c r="P10" s="235"/>
      <c r="Q10" s="236"/>
      <c r="R10" s="235"/>
      <c r="S10" s="236"/>
      <c r="T10" s="235"/>
      <c r="U10" s="236"/>
      <c r="V10" s="235"/>
      <c r="W10" s="236"/>
      <c r="X10" s="235"/>
      <c r="Y10" s="236"/>
      <c r="Z10" s="235"/>
      <c r="AA10" s="236"/>
      <c r="AB10" s="104"/>
      <c r="AC10" s="117" t="s">
        <v>71</v>
      </c>
      <c r="AD10" s="187"/>
    </row>
    <row r="11" spans="1:30" x14ac:dyDescent="0.3">
      <c r="A11" s="129" t="s">
        <v>1</v>
      </c>
      <c r="B11" s="22">
        <v>883.05</v>
      </c>
      <c r="C11" s="83"/>
      <c r="D11" s="60">
        <v>460.2</v>
      </c>
      <c r="E11" s="47"/>
      <c r="F11" s="30">
        <v>556.75</v>
      </c>
      <c r="G11" s="91"/>
      <c r="H11" s="52">
        <v>434.9</v>
      </c>
      <c r="I11" s="52"/>
      <c r="J11" s="22">
        <v>242.19</v>
      </c>
      <c r="K11" s="22"/>
      <c r="L11" s="161">
        <v>242.19</v>
      </c>
      <c r="M11" s="74"/>
      <c r="N11" s="22">
        <v>291.11</v>
      </c>
      <c r="O11" s="22"/>
      <c r="P11" s="160">
        <v>268.62</v>
      </c>
      <c r="Q11" s="74"/>
      <c r="R11" s="21">
        <v>734.14</v>
      </c>
      <c r="S11" s="21"/>
      <c r="T11" s="21">
        <v>749.59</v>
      </c>
      <c r="U11" s="21"/>
      <c r="V11" s="21">
        <v>842.47</v>
      </c>
      <c r="W11" s="21"/>
      <c r="X11" s="21">
        <v>640.78</v>
      </c>
      <c r="Y11" s="21"/>
      <c r="Z11" s="21">
        <v>671.96</v>
      </c>
      <c r="AA11" s="21"/>
      <c r="AB11" s="72"/>
      <c r="AC11" s="114" t="s">
        <v>1</v>
      </c>
      <c r="AD11" s="28">
        <f t="shared" ref="AD11:AD12" si="5">Z11</f>
        <v>671.96</v>
      </c>
    </row>
    <row r="12" spans="1:30" x14ac:dyDescent="0.3">
      <c r="A12" s="129" t="s">
        <v>2</v>
      </c>
      <c r="B12" s="21">
        <v>386.52</v>
      </c>
      <c r="C12" s="84"/>
      <c r="D12" s="43">
        <v>578.52</v>
      </c>
      <c r="E12" s="45"/>
      <c r="F12" s="28">
        <v>611.52</v>
      </c>
      <c r="G12" s="65"/>
      <c r="H12" s="53">
        <v>611</v>
      </c>
      <c r="I12" s="53"/>
      <c r="J12" s="21">
        <v>827.52</v>
      </c>
      <c r="K12" s="21"/>
      <c r="L12" s="159">
        <v>827.52</v>
      </c>
      <c r="M12" s="72"/>
      <c r="N12" s="21">
        <v>827.52</v>
      </c>
      <c r="O12" s="21"/>
      <c r="P12" s="160">
        <v>827.52</v>
      </c>
      <c r="Q12" s="72"/>
      <c r="R12" s="22">
        <v>351.52</v>
      </c>
      <c r="S12" s="22"/>
      <c r="T12" s="22">
        <v>351.52</v>
      </c>
      <c r="U12" s="22"/>
      <c r="V12" s="22">
        <v>351.52</v>
      </c>
      <c r="W12" s="22"/>
      <c r="X12" s="22">
        <v>351.52</v>
      </c>
      <c r="Y12" s="22"/>
      <c r="Z12" s="22">
        <v>364.52</v>
      </c>
      <c r="AA12" s="22"/>
      <c r="AB12" s="72"/>
      <c r="AC12" s="115" t="s">
        <v>2</v>
      </c>
      <c r="AD12" s="30">
        <f t="shared" si="5"/>
        <v>364.52</v>
      </c>
    </row>
    <row r="13" spans="1:30" ht="15" thickBot="1" x14ac:dyDescent="0.35">
      <c r="A13" s="130" t="s">
        <v>54</v>
      </c>
      <c r="B13" s="23">
        <f>SUM(B11:B12)</f>
        <v>1269.57</v>
      </c>
      <c r="C13" s="69"/>
      <c r="D13" s="31">
        <f>SUM(D11:D12)</f>
        <v>1038.72</v>
      </c>
      <c r="E13" s="70"/>
      <c r="F13" s="31">
        <f>SUM(F11:F12)</f>
        <v>1168.27</v>
      </c>
      <c r="G13" s="70"/>
      <c r="H13" s="31">
        <f>SUM(H11:H12)</f>
        <v>1045.9000000000001</v>
      </c>
      <c r="I13" s="31"/>
      <c r="J13" s="31">
        <f>SUM(J11:J12)</f>
        <v>1069.71</v>
      </c>
      <c r="K13" s="31">
        <f t="shared" ref="K13:N13" si="6">SUM(K11:K12)</f>
        <v>0</v>
      </c>
      <c r="L13" s="31">
        <f t="shared" si="6"/>
        <v>1069.71</v>
      </c>
      <c r="M13" s="31">
        <f t="shared" si="6"/>
        <v>0</v>
      </c>
      <c r="N13" s="31">
        <f t="shared" si="6"/>
        <v>1118.6300000000001</v>
      </c>
      <c r="O13" s="31">
        <f t="shared" ref="O13" si="7">SUM(O11:O12)</f>
        <v>0</v>
      </c>
      <c r="P13" s="31">
        <f t="shared" ref="P13" si="8">SUM(P11:P12)</f>
        <v>1096.1399999999999</v>
      </c>
      <c r="Q13" s="31">
        <f t="shared" ref="Q13" si="9">SUM(Q11:Q12)</f>
        <v>0</v>
      </c>
      <c r="R13" s="31">
        <f>SUM(R11:R12)</f>
        <v>1085.6599999999999</v>
      </c>
      <c r="S13" s="31">
        <f t="shared" ref="S13" si="10">SUM(S11:S12)</f>
        <v>0</v>
      </c>
      <c r="T13" s="31">
        <f>SUM(T11:T12)</f>
        <v>1101.1100000000001</v>
      </c>
      <c r="U13" s="31">
        <f t="shared" ref="U13:AD13" si="11">SUM(U11:U12)</f>
        <v>0</v>
      </c>
      <c r="V13" s="31">
        <f t="shared" si="11"/>
        <v>1193.99</v>
      </c>
      <c r="W13" s="31">
        <f t="shared" si="11"/>
        <v>0</v>
      </c>
      <c r="X13" s="31">
        <f t="shared" si="11"/>
        <v>992.3</v>
      </c>
      <c r="Y13" s="31">
        <f t="shared" si="11"/>
        <v>0</v>
      </c>
      <c r="Z13" s="31">
        <f t="shared" si="11"/>
        <v>1036.48</v>
      </c>
      <c r="AA13" s="31">
        <f t="shared" si="11"/>
        <v>0</v>
      </c>
      <c r="AB13" s="31">
        <f t="shared" si="11"/>
        <v>0</v>
      </c>
      <c r="AC13" s="31">
        <f t="shared" si="11"/>
        <v>0</v>
      </c>
      <c r="AD13" s="31">
        <f t="shared" si="11"/>
        <v>1036.48</v>
      </c>
    </row>
    <row r="14" spans="1:30" x14ac:dyDescent="0.3">
      <c r="A14" s="11"/>
      <c r="B14" s="21"/>
      <c r="C14" s="82"/>
      <c r="D14" s="59"/>
      <c r="E14" s="46"/>
      <c r="F14" s="29"/>
      <c r="G14" s="90"/>
      <c r="H14" s="51"/>
      <c r="I14" s="53"/>
      <c r="J14" s="21"/>
      <c r="K14" s="95"/>
      <c r="L14" s="79"/>
      <c r="M14" s="73"/>
      <c r="N14" s="95"/>
      <c r="O14" s="95"/>
      <c r="P14" s="73"/>
      <c r="Q14" s="73"/>
      <c r="R14" s="95"/>
      <c r="S14" s="95"/>
      <c r="T14" s="76"/>
      <c r="U14" s="76"/>
      <c r="V14" s="97"/>
      <c r="W14" s="185"/>
      <c r="X14" s="76"/>
      <c r="Y14" s="76"/>
      <c r="Z14" s="97"/>
      <c r="AA14" s="81"/>
      <c r="AB14" s="104"/>
      <c r="AC14" s="117"/>
      <c r="AD14" s="189"/>
    </row>
    <row r="15" spans="1:30" x14ac:dyDescent="0.3">
      <c r="A15" s="11" t="s">
        <v>10</v>
      </c>
      <c r="B15" s="21"/>
      <c r="C15" s="82"/>
      <c r="D15" s="59"/>
      <c r="E15" s="46"/>
      <c r="F15" s="29"/>
      <c r="G15" s="90"/>
      <c r="H15" s="51"/>
      <c r="I15" s="53"/>
      <c r="J15" s="21"/>
      <c r="K15" s="95"/>
      <c r="L15" s="79"/>
      <c r="M15" s="73"/>
      <c r="N15" s="95"/>
      <c r="O15" s="95"/>
      <c r="P15" s="73"/>
      <c r="Q15" s="73"/>
      <c r="R15" s="95"/>
      <c r="S15" s="95"/>
      <c r="T15" s="76"/>
      <c r="U15" s="76"/>
      <c r="V15" s="97"/>
      <c r="W15" s="185"/>
      <c r="X15" s="76"/>
      <c r="Y15" s="76"/>
      <c r="Z15" s="97"/>
      <c r="AA15" s="81"/>
      <c r="AB15" s="104"/>
      <c r="AC15" s="117"/>
      <c r="AD15" s="189"/>
    </row>
    <row r="16" spans="1:30" x14ac:dyDescent="0.3">
      <c r="A16" s="11"/>
      <c r="B16" s="25"/>
      <c r="C16" s="96"/>
      <c r="D16" s="61"/>
      <c r="E16" s="61"/>
      <c r="F16" s="32"/>
      <c r="G16" s="32"/>
      <c r="H16" s="61"/>
      <c r="I16" s="61"/>
      <c r="J16" s="32"/>
      <c r="K16" s="32"/>
      <c r="L16" s="61"/>
      <c r="M16" s="61"/>
      <c r="N16" s="32"/>
      <c r="O16" s="32"/>
      <c r="P16" s="61"/>
      <c r="Q16" s="61"/>
      <c r="R16" s="32"/>
      <c r="S16" s="32"/>
      <c r="T16" s="61"/>
      <c r="U16" s="61"/>
      <c r="V16" s="32"/>
      <c r="W16" s="32"/>
      <c r="X16" s="61"/>
      <c r="Y16" s="61"/>
      <c r="Z16" s="32"/>
      <c r="AA16" s="32"/>
      <c r="AB16" s="104"/>
      <c r="AC16" s="117"/>
      <c r="AD16" s="189"/>
    </row>
    <row r="17" spans="1:30" x14ac:dyDescent="0.3">
      <c r="A17" s="9" t="s">
        <v>0</v>
      </c>
      <c r="B17" s="25"/>
      <c r="C17" s="96"/>
      <c r="D17" s="61"/>
      <c r="E17" s="61"/>
      <c r="F17" s="32"/>
      <c r="G17" s="32"/>
      <c r="H17" s="61"/>
      <c r="I17" s="61"/>
      <c r="J17" s="32"/>
      <c r="K17" s="32"/>
      <c r="L17" s="61"/>
      <c r="M17" s="61"/>
      <c r="N17" s="32"/>
      <c r="O17" s="32"/>
      <c r="P17" s="61"/>
      <c r="Q17" s="61"/>
      <c r="R17" s="32"/>
      <c r="S17" s="32"/>
      <c r="T17" s="61"/>
      <c r="U17" s="61"/>
      <c r="V17" s="32"/>
      <c r="W17" s="32"/>
      <c r="X17" s="61"/>
      <c r="Y17" s="61"/>
      <c r="Z17" s="32"/>
      <c r="AA17" s="32"/>
      <c r="AB17" s="104"/>
      <c r="AC17" s="113" t="s">
        <v>0</v>
      </c>
      <c r="AD17" s="189"/>
    </row>
    <row r="18" spans="1:30" x14ac:dyDescent="0.3">
      <c r="A18" s="16" t="s">
        <v>3</v>
      </c>
      <c r="B18" s="25">
        <v>49</v>
      </c>
      <c r="C18" s="96"/>
      <c r="D18" s="61"/>
      <c r="E18" s="61"/>
      <c r="F18" s="32"/>
      <c r="G18" s="32"/>
      <c r="H18" s="61"/>
      <c r="I18" s="61"/>
      <c r="J18" s="32"/>
      <c r="K18" s="32"/>
      <c r="L18" s="61"/>
      <c r="M18" s="61"/>
      <c r="N18" s="32"/>
      <c r="O18" s="32"/>
      <c r="P18" s="61"/>
      <c r="Q18" s="61"/>
      <c r="R18" s="32"/>
      <c r="S18" s="32"/>
      <c r="T18" s="61"/>
      <c r="U18" s="61"/>
      <c r="V18" s="32"/>
      <c r="W18" s="32"/>
      <c r="X18" s="61"/>
      <c r="Y18" s="61"/>
      <c r="Z18" s="32"/>
      <c r="AA18" s="32"/>
      <c r="AB18" s="104"/>
      <c r="AC18" s="173" t="s">
        <v>3</v>
      </c>
      <c r="AD18" s="189">
        <f>SUM(B18:AA18)</f>
        <v>49</v>
      </c>
    </row>
    <row r="19" spans="1:30" x14ac:dyDescent="0.3">
      <c r="A19" s="10" t="s">
        <v>77</v>
      </c>
      <c r="B19" s="25">
        <v>158.25</v>
      </c>
      <c r="C19" s="96"/>
      <c r="D19" s="61"/>
      <c r="E19" s="61"/>
      <c r="F19" s="32"/>
      <c r="G19" s="32"/>
      <c r="H19" s="61"/>
      <c r="I19" s="61"/>
      <c r="J19" s="32"/>
      <c r="K19" s="32"/>
      <c r="L19" s="61"/>
      <c r="M19" s="61"/>
      <c r="N19" s="32"/>
      <c r="O19" s="32"/>
      <c r="P19" s="61"/>
      <c r="Q19" s="61"/>
      <c r="R19" s="32"/>
      <c r="S19" s="32"/>
      <c r="T19" s="61"/>
      <c r="U19" s="61"/>
      <c r="V19" s="32"/>
      <c r="W19" s="32"/>
      <c r="X19" s="61"/>
      <c r="Y19" s="61"/>
      <c r="Z19" s="32"/>
      <c r="AA19" s="32"/>
      <c r="AB19" s="104"/>
      <c r="AC19" s="114" t="s">
        <v>5</v>
      </c>
      <c r="AD19" s="189">
        <v>167.04</v>
      </c>
    </row>
    <row r="20" spans="1:30" x14ac:dyDescent="0.3">
      <c r="A20" s="11" t="s">
        <v>64</v>
      </c>
      <c r="B20" s="25">
        <f>SUM(B18:B19)</f>
        <v>207.25</v>
      </c>
      <c r="C20" s="162">
        <f>SUM(B20/12)</f>
        <v>17.270833333333332</v>
      </c>
      <c r="D20" s="61"/>
      <c r="E20" s="61"/>
      <c r="F20" s="32"/>
      <c r="G20" s="32"/>
      <c r="H20" s="61"/>
      <c r="I20" s="61"/>
      <c r="J20" s="32"/>
      <c r="K20" s="32"/>
      <c r="L20" s="61"/>
      <c r="M20" s="61"/>
      <c r="N20" s="32"/>
      <c r="O20" s="32"/>
      <c r="P20" s="61"/>
      <c r="Q20" s="61"/>
      <c r="R20" s="32"/>
      <c r="S20" s="32"/>
      <c r="T20" s="61"/>
      <c r="U20" s="61"/>
      <c r="V20" s="32"/>
      <c r="W20" s="32"/>
      <c r="X20" s="61"/>
      <c r="Y20" s="61"/>
      <c r="Z20" s="32"/>
      <c r="AA20" s="32"/>
      <c r="AB20" s="104"/>
      <c r="AC20" s="118" t="s">
        <v>51</v>
      </c>
      <c r="AD20" s="33">
        <f>SUM(AD18:AD19)</f>
        <v>216.04</v>
      </c>
    </row>
    <row r="21" spans="1:30" x14ac:dyDescent="0.3">
      <c r="A21" s="11"/>
      <c r="B21" s="25"/>
      <c r="C21" s="152"/>
      <c r="D21" s="61"/>
      <c r="E21" s="61"/>
      <c r="F21" s="32"/>
      <c r="G21" s="32"/>
      <c r="H21" s="61"/>
      <c r="I21" s="61"/>
      <c r="J21" s="32"/>
      <c r="K21" s="32"/>
      <c r="L21" s="61"/>
      <c r="M21" s="61"/>
      <c r="N21" s="32"/>
      <c r="O21" s="32"/>
      <c r="P21" s="61"/>
      <c r="Q21" s="61"/>
      <c r="R21" s="32"/>
      <c r="S21" s="32"/>
      <c r="T21" s="61"/>
      <c r="U21" s="61"/>
      <c r="V21" s="32"/>
      <c r="W21" s="32"/>
      <c r="X21" s="61"/>
      <c r="Y21" s="61"/>
      <c r="Z21" s="32"/>
      <c r="AA21" s="32"/>
      <c r="AB21" s="104"/>
      <c r="AC21" s="119"/>
      <c r="AD21" s="189"/>
    </row>
    <row r="22" spans="1:30" x14ac:dyDescent="0.3">
      <c r="A22" s="11" t="s">
        <v>84</v>
      </c>
      <c r="B22" s="25"/>
      <c r="C22" s="152"/>
      <c r="D22" s="61"/>
      <c r="E22" s="61"/>
      <c r="F22" s="32"/>
      <c r="G22" s="32"/>
      <c r="H22" s="61"/>
      <c r="I22" s="61"/>
      <c r="J22" s="32"/>
      <c r="K22" s="32"/>
      <c r="L22" s="61"/>
      <c r="M22" s="61"/>
      <c r="N22" s="32"/>
      <c r="O22" s="32"/>
      <c r="P22" s="61"/>
      <c r="Q22" s="61"/>
      <c r="R22" s="32"/>
      <c r="S22" s="32"/>
      <c r="T22" s="61"/>
      <c r="U22" s="61"/>
      <c r="V22" s="32"/>
      <c r="W22" s="32"/>
      <c r="X22" s="61"/>
      <c r="Y22" s="61"/>
      <c r="Z22" s="32"/>
      <c r="AA22" s="32"/>
      <c r="AB22" s="104"/>
      <c r="AC22" s="136" t="s">
        <v>84</v>
      </c>
      <c r="AD22" s="33">
        <v>719</v>
      </c>
    </row>
    <row r="23" spans="1:30" x14ac:dyDescent="0.3">
      <c r="A23" s="11" t="s">
        <v>42</v>
      </c>
      <c r="B23" s="25"/>
      <c r="C23" s="96"/>
      <c r="D23" s="61"/>
      <c r="E23" s="61"/>
      <c r="F23" s="32"/>
      <c r="G23" s="32"/>
      <c r="H23" s="61"/>
      <c r="I23" s="61"/>
      <c r="J23" s="32"/>
      <c r="K23" s="32"/>
      <c r="L23" s="61"/>
      <c r="M23" s="61"/>
      <c r="N23" s="32"/>
      <c r="O23" s="32"/>
      <c r="P23" s="61"/>
      <c r="Q23" s="61"/>
      <c r="R23" s="32"/>
      <c r="S23" s="32"/>
      <c r="T23" s="61"/>
      <c r="U23" s="61"/>
      <c r="V23" s="32"/>
      <c r="W23" s="32"/>
      <c r="X23" s="61"/>
      <c r="Y23" s="61"/>
      <c r="Z23" s="32"/>
      <c r="AA23" s="32"/>
      <c r="AB23" s="104"/>
      <c r="AC23" s="119"/>
      <c r="AD23" s="189"/>
    </row>
    <row r="24" spans="1:30" x14ac:dyDescent="0.3">
      <c r="A24" s="18" t="s">
        <v>41</v>
      </c>
      <c r="B24" s="25"/>
      <c r="C24" s="85"/>
      <c r="D24" s="61"/>
      <c r="E24" s="48"/>
      <c r="F24" s="32"/>
      <c r="G24" s="37">
        <v>26.13</v>
      </c>
      <c r="H24" s="54"/>
      <c r="I24" s="54"/>
      <c r="J24" s="25"/>
      <c r="K24" s="96"/>
      <c r="L24" s="80"/>
      <c r="M24" s="75"/>
      <c r="N24" s="96"/>
      <c r="O24" s="96"/>
      <c r="P24" s="75"/>
      <c r="Q24" s="75"/>
      <c r="R24" s="96"/>
      <c r="S24" s="96"/>
      <c r="T24" s="77"/>
      <c r="U24" s="77"/>
      <c r="V24" s="27"/>
      <c r="W24" s="172"/>
      <c r="X24" s="77"/>
      <c r="Y24" s="77"/>
      <c r="Z24" s="27"/>
      <c r="AA24" s="109"/>
      <c r="AB24" s="104"/>
      <c r="AC24" s="120"/>
      <c r="AD24" s="189"/>
    </row>
    <row r="25" spans="1:30" x14ac:dyDescent="0.3">
      <c r="A25" s="17" t="s">
        <v>43</v>
      </c>
      <c r="B25" s="25"/>
      <c r="C25" s="85"/>
      <c r="D25" s="61"/>
      <c r="E25" s="48"/>
      <c r="F25" s="32"/>
      <c r="G25" s="92" t="s">
        <v>44</v>
      </c>
      <c r="H25" s="55"/>
      <c r="I25" s="55"/>
      <c r="J25" s="25"/>
      <c r="K25" s="96"/>
      <c r="L25" s="80"/>
      <c r="M25" s="75"/>
      <c r="N25" s="96"/>
      <c r="O25" s="96"/>
      <c r="P25" s="75"/>
      <c r="Q25" s="75"/>
      <c r="R25" s="96"/>
      <c r="S25" s="96"/>
      <c r="T25" s="77"/>
      <c r="U25" s="77"/>
      <c r="V25" s="27"/>
      <c r="W25" s="172"/>
      <c r="X25" s="77"/>
      <c r="Y25" s="77"/>
      <c r="Z25" s="27"/>
      <c r="AA25" s="109"/>
      <c r="AB25" s="104"/>
      <c r="AC25" s="120"/>
      <c r="AD25" s="189"/>
    </row>
    <row r="26" spans="1:30" x14ac:dyDescent="0.3">
      <c r="A26" s="10"/>
      <c r="B26" s="22"/>
      <c r="C26" s="82"/>
      <c r="D26" s="59"/>
      <c r="E26" s="46"/>
      <c r="F26" s="29"/>
      <c r="G26" s="90"/>
      <c r="H26" s="51"/>
      <c r="I26" s="53"/>
      <c r="J26" s="21"/>
      <c r="K26" s="95"/>
      <c r="L26" s="79"/>
      <c r="M26" s="73"/>
      <c r="N26" s="95"/>
      <c r="O26" s="95"/>
      <c r="P26" s="73"/>
      <c r="Q26" s="73"/>
      <c r="R26" s="95"/>
      <c r="S26" s="95"/>
      <c r="T26" s="76"/>
      <c r="U26" s="76"/>
      <c r="V26" s="97"/>
      <c r="W26" s="185"/>
      <c r="X26" s="76"/>
      <c r="Y26" s="76"/>
      <c r="Z26" s="97"/>
      <c r="AA26" s="81"/>
      <c r="AB26" s="104"/>
      <c r="AC26" s="121"/>
      <c r="AD26" s="189"/>
    </row>
    <row r="27" spans="1:30" x14ac:dyDescent="0.3">
      <c r="A27" s="155" t="s">
        <v>57</v>
      </c>
      <c r="B27" s="21"/>
      <c r="C27" s="82"/>
      <c r="D27" s="59"/>
      <c r="E27" s="46"/>
      <c r="F27" s="29"/>
      <c r="G27" s="90"/>
      <c r="H27" s="51"/>
      <c r="I27" s="53"/>
      <c r="J27" s="21"/>
      <c r="K27" s="95"/>
      <c r="L27" s="79"/>
      <c r="M27" s="73"/>
      <c r="N27" s="95"/>
      <c r="O27" s="95"/>
      <c r="P27" s="73"/>
      <c r="Q27" s="73"/>
      <c r="R27" s="95"/>
      <c r="S27" s="95"/>
      <c r="T27" s="76"/>
      <c r="U27" s="76"/>
      <c r="V27" s="97"/>
      <c r="W27" s="185"/>
      <c r="X27" s="76"/>
      <c r="Y27" s="76"/>
      <c r="Z27" s="97"/>
      <c r="AA27" s="81"/>
      <c r="AB27" s="104"/>
      <c r="AC27" s="122" t="s">
        <v>11</v>
      </c>
      <c r="AD27" s="189"/>
    </row>
    <row r="28" spans="1:30" x14ac:dyDescent="0.3">
      <c r="A28" s="153" t="s">
        <v>55</v>
      </c>
      <c r="B28" s="154"/>
      <c r="C28" s="82"/>
      <c r="D28" s="59"/>
      <c r="E28" s="46"/>
      <c r="F28" s="29"/>
      <c r="G28" s="90"/>
      <c r="H28" s="51"/>
      <c r="I28" s="53"/>
      <c r="J28" s="21"/>
      <c r="K28" s="95"/>
      <c r="L28" s="79"/>
      <c r="M28" s="73"/>
      <c r="N28" s="95"/>
      <c r="O28" s="95"/>
      <c r="P28" s="73"/>
      <c r="Q28" s="73"/>
      <c r="R28" s="95"/>
      <c r="S28" s="95"/>
      <c r="T28" s="76"/>
      <c r="U28" s="76"/>
      <c r="V28" s="97"/>
      <c r="W28" s="185"/>
      <c r="X28" s="76"/>
      <c r="Y28" s="76"/>
      <c r="Z28" s="97"/>
      <c r="AA28" s="81"/>
      <c r="AB28" s="104"/>
      <c r="AC28" s="121" t="s">
        <v>6</v>
      </c>
      <c r="AD28" s="189">
        <v>500</v>
      </c>
    </row>
    <row r="29" spans="1:30" x14ac:dyDescent="0.3">
      <c r="A29" s="153" t="s">
        <v>56</v>
      </c>
      <c r="B29" s="154">
        <v>500</v>
      </c>
      <c r="C29" s="82"/>
      <c r="D29" s="59"/>
      <c r="E29" s="46"/>
      <c r="F29" s="29"/>
      <c r="G29" s="90"/>
      <c r="H29" s="51"/>
      <c r="I29" s="53"/>
      <c r="J29" s="21"/>
      <c r="K29" s="95"/>
      <c r="L29" s="79"/>
      <c r="M29" s="73"/>
      <c r="N29" s="95"/>
      <c r="O29" s="95"/>
      <c r="P29" s="73"/>
      <c r="Q29" s="73"/>
      <c r="R29" s="95"/>
      <c r="S29" s="95"/>
      <c r="T29" s="76"/>
      <c r="U29" s="76"/>
      <c r="V29" s="97"/>
      <c r="W29" s="185"/>
      <c r="X29" s="76"/>
      <c r="Y29" s="76"/>
      <c r="Z29" s="97"/>
      <c r="AA29" s="81"/>
      <c r="AB29" s="104"/>
      <c r="AC29" s="121" t="s">
        <v>8</v>
      </c>
      <c r="AD29" s="189"/>
    </row>
    <row r="30" spans="1:30" ht="15" thickBot="1" x14ac:dyDescent="0.35">
      <c r="A30" s="36" t="s">
        <v>72</v>
      </c>
      <c r="B30" s="23">
        <f>SUM(B28:B29)</f>
        <v>500</v>
      </c>
      <c r="C30" s="82"/>
      <c r="D30" s="59"/>
      <c r="E30" s="46"/>
      <c r="F30" s="29"/>
      <c r="G30" s="90"/>
      <c r="H30" s="51"/>
      <c r="I30" s="53"/>
      <c r="J30" s="21"/>
      <c r="K30" s="95"/>
      <c r="L30" s="79"/>
      <c r="M30" s="73"/>
      <c r="N30" s="95"/>
      <c r="O30" s="95"/>
      <c r="P30" s="73"/>
      <c r="Q30" s="73"/>
      <c r="R30" s="95"/>
      <c r="S30" s="95"/>
      <c r="T30" s="76"/>
      <c r="U30" s="76"/>
      <c r="V30" s="97"/>
      <c r="W30" s="185"/>
      <c r="X30" s="76"/>
      <c r="Y30" s="76"/>
      <c r="Z30" s="97"/>
      <c r="AA30" s="81"/>
      <c r="AB30" s="104"/>
      <c r="AC30" s="121"/>
      <c r="AD30" s="189"/>
    </row>
    <row r="31" spans="1:30" x14ac:dyDescent="0.3">
      <c r="A31" s="11"/>
      <c r="B31" s="26"/>
      <c r="C31" s="86">
        <f>SUM(B28:B29)</f>
        <v>500</v>
      </c>
      <c r="D31" s="43"/>
      <c r="E31" s="45"/>
      <c r="F31" s="28"/>
      <c r="G31" s="65"/>
      <c r="H31" s="53"/>
      <c r="I31" s="53"/>
      <c r="J31" s="21"/>
      <c r="K31" s="97"/>
      <c r="L31" s="50"/>
      <c r="M31" s="76"/>
      <c r="N31" s="97"/>
      <c r="O31" s="97"/>
      <c r="P31" s="76"/>
      <c r="Q31" s="76"/>
      <c r="R31" s="97"/>
      <c r="S31" s="97"/>
      <c r="T31" s="76"/>
      <c r="U31" s="76"/>
      <c r="V31" s="97"/>
      <c r="W31" s="185"/>
      <c r="X31" s="76"/>
      <c r="Y31" s="76"/>
      <c r="Z31" s="97"/>
      <c r="AA31" s="81"/>
      <c r="AB31" s="104"/>
      <c r="AC31" s="123" t="s">
        <v>7</v>
      </c>
      <c r="AD31" s="189"/>
    </row>
    <row r="32" spans="1:30" s="12" customFormat="1" x14ac:dyDescent="0.3">
      <c r="A32" s="19" t="s">
        <v>9</v>
      </c>
      <c r="B32" s="27"/>
      <c r="C32" s="37">
        <v>100</v>
      </c>
      <c r="D32" s="64"/>
      <c r="E32" s="44"/>
      <c r="F32" s="33"/>
      <c r="G32" s="37"/>
      <c r="H32" s="54"/>
      <c r="I32" s="54"/>
      <c r="J32" s="25"/>
      <c r="K32" s="27"/>
      <c r="L32" s="64"/>
      <c r="M32" s="64"/>
      <c r="N32" s="27"/>
      <c r="O32" s="27"/>
      <c r="P32" s="64"/>
      <c r="Q32" s="64"/>
      <c r="R32" s="27"/>
      <c r="S32" s="27"/>
      <c r="T32" s="64"/>
      <c r="U32" s="64"/>
      <c r="V32" s="27"/>
      <c r="W32" s="172"/>
      <c r="X32" s="64"/>
      <c r="Y32" s="64"/>
      <c r="Z32" s="27"/>
      <c r="AA32" s="109"/>
      <c r="AB32" s="106"/>
      <c r="AC32" s="118" t="s">
        <v>9</v>
      </c>
      <c r="AD32" s="189">
        <f>SUM(B32:AA32)</f>
        <v>100</v>
      </c>
    </row>
    <row r="33" spans="1:31" s="12" customFormat="1" x14ac:dyDescent="0.3">
      <c r="A33" s="19"/>
      <c r="B33" s="27"/>
      <c r="C33" s="37"/>
      <c r="D33" s="64"/>
      <c r="E33" s="44"/>
      <c r="F33" s="33"/>
      <c r="G33" s="37"/>
      <c r="H33" s="54"/>
      <c r="I33" s="54"/>
      <c r="J33" s="25"/>
      <c r="K33" s="27"/>
      <c r="L33" s="64"/>
      <c r="M33" s="64"/>
      <c r="N33" s="27"/>
      <c r="O33" s="27"/>
      <c r="P33" s="64"/>
      <c r="Q33" s="64"/>
      <c r="R33" s="27"/>
      <c r="S33" s="27"/>
      <c r="T33" s="64"/>
      <c r="U33" s="64"/>
      <c r="V33" s="27"/>
      <c r="W33" s="172"/>
      <c r="X33" s="64"/>
      <c r="Y33" s="64"/>
      <c r="Z33" s="27"/>
      <c r="AA33" s="109"/>
      <c r="AB33" s="106"/>
      <c r="AC33" s="118"/>
      <c r="AD33" s="189"/>
    </row>
    <row r="34" spans="1:31" s="12" customFormat="1" x14ac:dyDescent="0.3">
      <c r="A34" s="19" t="s">
        <v>68</v>
      </c>
      <c r="B34" s="27"/>
      <c r="C34" s="37"/>
      <c r="D34" s="64"/>
      <c r="E34" s="44"/>
      <c r="F34" s="33"/>
      <c r="G34" s="37">
        <v>470</v>
      </c>
      <c r="H34" s="54"/>
      <c r="I34" s="54"/>
      <c r="J34" s="25"/>
      <c r="K34" s="27"/>
      <c r="L34" s="64"/>
      <c r="M34" s="64"/>
      <c r="N34" s="27"/>
      <c r="O34" s="27"/>
      <c r="P34" s="64"/>
      <c r="Q34" s="64"/>
      <c r="R34" s="27"/>
      <c r="S34" s="27"/>
      <c r="T34" s="64"/>
      <c r="U34" s="64"/>
      <c r="V34" s="27"/>
      <c r="W34" s="172"/>
      <c r="X34" s="64"/>
      <c r="Y34" s="64"/>
      <c r="Z34" s="27"/>
      <c r="AA34" s="109"/>
      <c r="AB34" s="106"/>
      <c r="AC34" s="118" t="s">
        <v>68</v>
      </c>
      <c r="AD34" s="189">
        <f>SUM(B34:AA34)</f>
        <v>470</v>
      </c>
    </row>
    <row r="35" spans="1:31" s="12" customFormat="1" x14ac:dyDescent="0.3">
      <c r="A35" s="19" t="s">
        <v>74</v>
      </c>
      <c r="B35" s="27"/>
      <c r="C35" s="37">
        <v>252</v>
      </c>
      <c r="D35" s="64"/>
      <c r="E35" s="44"/>
      <c r="F35" s="33"/>
      <c r="G35" s="37"/>
      <c r="H35" s="54"/>
      <c r="I35" s="54"/>
      <c r="J35" s="25"/>
      <c r="K35" s="98"/>
      <c r="L35" s="64"/>
      <c r="M35" s="64"/>
      <c r="N35" s="27"/>
      <c r="O35" s="27"/>
      <c r="P35" s="64"/>
      <c r="Q35" s="64"/>
      <c r="R35" s="27"/>
      <c r="S35" s="27"/>
      <c r="T35" s="64"/>
      <c r="U35" s="64"/>
      <c r="V35" s="27"/>
      <c r="X35" s="64"/>
      <c r="Y35" s="172">
        <v>87.5</v>
      </c>
      <c r="Z35" s="27"/>
      <c r="AA35" s="109"/>
      <c r="AB35" s="106"/>
      <c r="AC35" s="118" t="s">
        <v>67</v>
      </c>
      <c r="AD35" s="189">
        <f>SUM(B35:AA35)</f>
        <v>339.5</v>
      </c>
    </row>
    <row r="36" spans="1:31" s="13" customFormat="1" x14ac:dyDescent="0.3">
      <c r="A36" s="175" t="s">
        <v>63</v>
      </c>
      <c r="B36" s="172"/>
      <c r="C36" s="87">
        <v>13.2</v>
      </c>
      <c r="D36" s="176"/>
      <c r="E36" s="44"/>
      <c r="F36" s="33"/>
      <c r="G36" s="174"/>
      <c r="H36" s="56"/>
      <c r="I36" s="56"/>
      <c r="J36" s="25"/>
      <c r="K36" s="177"/>
      <c r="L36" s="178"/>
      <c r="M36" s="178"/>
      <c r="N36" s="179"/>
      <c r="O36" s="179">
        <v>1.72</v>
      </c>
      <c r="P36" s="178"/>
      <c r="Q36" s="180">
        <v>51.16</v>
      </c>
      <c r="R36" s="172"/>
      <c r="S36" s="172">
        <v>1.5</v>
      </c>
      <c r="T36" s="176"/>
      <c r="U36" s="176">
        <v>0.7</v>
      </c>
      <c r="V36" s="172"/>
      <c r="W36" s="172">
        <v>167.04</v>
      </c>
      <c r="X36" s="176"/>
      <c r="Y36" s="176"/>
      <c r="Z36" s="172"/>
      <c r="AA36" s="181"/>
      <c r="AB36" s="106"/>
      <c r="AC36" s="182" t="s">
        <v>66</v>
      </c>
      <c r="AD36" s="189">
        <f>SUM(B36:AA36)</f>
        <v>235.32</v>
      </c>
    </row>
    <row r="37" spans="1:31" s="13" customFormat="1" x14ac:dyDescent="0.3">
      <c r="A37" s="175" t="s">
        <v>75</v>
      </c>
      <c r="B37" s="172"/>
      <c r="C37" s="87">
        <v>7.98</v>
      </c>
      <c r="D37" s="176"/>
      <c r="E37" s="44">
        <v>25</v>
      </c>
      <c r="F37" s="33"/>
      <c r="G37" s="37"/>
      <c r="H37" s="54"/>
      <c r="I37" s="54"/>
      <c r="J37" s="25"/>
      <c r="K37" s="172">
        <v>68.94</v>
      </c>
      <c r="L37" s="176"/>
      <c r="M37" s="176"/>
      <c r="N37" s="172"/>
      <c r="O37" s="25">
        <v>50.92</v>
      </c>
      <c r="P37" s="176"/>
      <c r="Q37" s="54">
        <v>34.200000000000003</v>
      </c>
      <c r="R37" s="172"/>
      <c r="S37" s="172"/>
      <c r="T37" s="176"/>
      <c r="U37" s="176"/>
      <c r="V37" s="172"/>
      <c r="W37" s="172"/>
      <c r="X37" s="176"/>
      <c r="Y37" s="176">
        <v>12.5</v>
      </c>
      <c r="Z37" s="172"/>
      <c r="AA37" s="181"/>
      <c r="AB37" s="106"/>
      <c r="AC37" s="183" t="s">
        <v>73</v>
      </c>
      <c r="AD37" s="189">
        <f>SUM(C37:AA37)</f>
        <v>199.54000000000002</v>
      </c>
    </row>
    <row r="38" spans="1:31" s="12" customFormat="1" x14ac:dyDescent="0.3">
      <c r="A38" s="144"/>
      <c r="B38" s="97"/>
      <c r="C38" s="89"/>
      <c r="D38" s="50"/>
      <c r="E38" s="45"/>
      <c r="F38" s="28"/>
      <c r="G38" s="65"/>
      <c r="H38" s="53"/>
      <c r="I38" s="53"/>
      <c r="J38" s="21"/>
      <c r="K38" s="97"/>
      <c r="L38" s="50"/>
      <c r="M38" s="50"/>
      <c r="N38" s="97"/>
      <c r="O38" s="97"/>
      <c r="P38" s="50"/>
      <c r="Q38" s="50"/>
      <c r="R38" s="97"/>
      <c r="S38" s="97"/>
      <c r="T38" s="50"/>
      <c r="U38" s="50"/>
      <c r="V38" s="97"/>
      <c r="W38" s="185"/>
      <c r="X38" s="50"/>
      <c r="Y38" s="50"/>
      <c r="Z38" s="97"/>
      <c r="AA38" s="81"/>
      <c r="AB38" s="106"/>
      <c r="AC38" s="136" t="s">
        <v>69</v>
      </c>
      <c r="AD38" s="33">
        <f>SUM(AD32:AD37)</f>
        <v>1344.36</v>
      </c>
    </row>
    <row r="39" spans="1:31" s="12" customFormat="1" x14ac:dyDescent="0.3">
      <c r="A39" s="144" t="s">
        <v>23</v>
      </c>
      <c r="B39" s="97"/>
      <c r="C39" s="89"/>
      <c r="D39" s="50"/>
      <c r="E39" s="45"/>
      <c r="F39" s="28"/>
      <c r="G39" s="65"/>
      <c r="H39" s="53"/>
      <c r="I39" s="53"/>
      <c r="J39" s="21"/>
      <c r="K39" s="97"/>
      <c r="L39" s="50"/>
      <c r="M39" s="50"/>
      <c r="N39" s="97"/>
      <c r="O39" s="97"/>
      <c r="P39" s="50"/>
      <c r="Q39" s="50"/>
      <c r="R39" s="97"/>
      <c r="S39" s="97"/>
      <c r="T39" s="50"/>
      <c r="U39" s="50"/>
      <c r="V39" s="97"/>
      <c r="W39" s="185"/>
      <c r="X39" s="50"/>
      <c r="Y39" s="50"/>
      <c r="Z39" s="97"/>
      <c r="AA39" s="81"/>
      <c r="AB39" s="106"/>
    </row>
    <row r="40" spans="1:31" s="12" customFormat="1" x14ac:dyDescent="0.3">
      <c r="A40" s="102"/>
      <c r="B40" s="27"/>
      <c r="C40" s="33"/>
      <c r="D40" s="64"/>
      <c r="E40" s="62"/>
      <c r="F40" s="33"/>
      <c r="G40" s="25"/>
      <c r="H40" s="54"/>
      <c r="I40" s="54"/>
      <c r="J40" s="25"/>
      <c r="K40" s="27"/>
      <c r="L40" s="64"/>
      <c r="M40" s="64"/>
      <c r="N40" s="27"/>
      <c r="O40" s="27"/>
      <c r="P40" s="64"/>
      <c r="Q40" s="64"/>
      <c r="R40" s="27"/>
      <c r="S40" s="27"/>
      <c r="T40" s="64"/>
      <c r="U40" s="64"/>
      <c r="V40" s="27"/>
      <c r="W40" s="172"/>
      <c r="X40" s="64"/>
      <c r="Y40" s="64"/>
      <c r="Z40" s="27"/>
      <c r="AA40" s="27"/>
      <c r="AB40" s="106"/>
      <c r="AC40" s="136"/>
      <c r="AD40" s="189"/>
    </row>
    <row r="41" spans="1:31" x14ac:dyDescent="0.3">
      <c r="A41" s="103"/>
      <c r="B41" s="25"/>
      <c r="C41" s="27"/>
      <c r="D41" s="62"/>
      <c r="E41" s="62"/>
      <c r="F41" s="33"/>
      <c r="G41" s="25"/>
      <c r="H41" s="54"/>
      <c r="I41" s="54"/>
      <c r="J41" s="25"/>
      <c r="K41" s="27"/>
      <c r="L41" s="64"/>
      <c r="M41" s="77"/>
      <c r="N41" s="27"/>
      <c r="O41" s="27"/>
      <c r="P41" s="77"/>
      <c r="Q41" s="77"/>
      <c r="R41" s="27"/>
      <c r="S41" s="27"/>
      <c r="T41" s="77"/>
      <c r="U41" s="77"/>
      <c r="V41" s="27"/>
      <c r="W41" s="172"/>
      <c r="X41" s="77"/>
      <c r="Y41" s="77"/>
      <c r="Z41" s="27"/>
      <c r="AA41" s="27"/>
      <c r="AB41" s="104"/>
      <c r="AC41" s="136"/>
      <c r="AD41" s="189"/>
    </row>
    <row r="42" spans="1:31" x14ac:dyDescent="0.3">
      <c r="A42" s="103"/>
      <c r="B42" s="25"/>
      <c r="C42" s="27"/>
      <c r="D42" s="147"/>
      <c r="E42" s="147"/>
      <c r="F42" s="148"/>
      <c r="G42" s="25"/>
      <c r="H42" s="54"/>
      <c r="I42" s="54"/>
      <c r="J42" s="25"/>
      <c r="K42" s="149"/>
      <c r="L42" s="150"/>
      <c r="M42" s="151"/>
      <c r="N42" s="27"/>
      <c r="O42" s="27"/>
      <c r="P42" s="77"/>
      <c r="Q42" s="77"/>
      <c r="R42" s="27"/>
      <c r="S42" s="27"/>
      <c r="T42" s="77"/>
      <c r="U42" s="77"/>
      <c r="V42" s="27"/>
      <c r="W42" s="172"/>
      <c r="X42" s="77"/>
      <c r="Y42" s="77"/>
      <c r="Z42" s="27"/>
      <c r="AA42" s="27"/>
      <c r="AB42" s="104"/>
      <c r="AC42" s="136"/>
      <c r="AD42" s="189"/>
    </row>
    <row r="43" spans="1:31" x14ac:dyDescent="0.3">
      <c r="A43" s="141" t="s">
        <v>76</v>
      </c>
      <c r="B43" s="24"/>
      <c r="C43" s="24"/>
      <c r="D43" s="63"/>
      <c r="E43" s="49"/>
      <c r="F43" s="34">
        <v>25</v>
      </c>
      <c r="G43" s="93"/>
      <c r="H43" s="57"/>
      <c r="I43" s="57"/>
      <c r="J43" s="24"/>
      <c r="K43" s="99"/>
      <c r="L43" s="145"/>
      <c r="M43" s="146"/>
      <c r="N43" s="99"/>
      <c r="O43" s="99"/>
      <c r="P43" s="78"/>
      <c r="Q43" s="78"/>
      <c r="R43" s="99"/>
      <c r="S43" s="99"/>
      <c r="T43" s="78"/>
      <c r="U43" s="78"/>
      <c r="V43" s="99"/>
      <c r="W43" s="171"/>
      <c r="X43" s="78"/>
      <c r="Y43" s="78"/>
      <c r="Z43" s="99"/>
      <c r="AA43" s="88"/>
      <c r="AB43" s="104"/>
      <c r="AC43" s="118" t="s">
        <v>26</v>
      </c>
      <c r="AD43" s="189">
        <f>SUM(B43:AA43)</f>
        <v>25</v>
      </c>
    </row>
    <row r="44" spans="1:31" x14ac:dyDescent="0.3">
      <c r="A44" s="20" t="s">
        <v>20</v>
      </c>
      <c r="B44" s="25">
        <v>100</v>
      </c>
      <c r="C44" s="37"/>
      <c r="D44" s="62"/>
      <c r="E44" s="44"/>
      <c r="F44" s="33"/>
      <c r="G44" s="37"/>
      <c r="H44" s="54">
        <v>263</v>
      </c>
      <c r="I44" s="54"/>
      <c r="J44" s="25"/>
      <c r="K44" s="27"/>
      <c r="L44" s="64"/>
      <c r="M44" s="77"/>
      <c r="N44" s="27"/>
      <c r="O44" s="27"/>
      <c r="P44" s="77"/>
      <c r="Q44" s="77"/>
      <c r="R44" s="27"/>
      <c r="S44" s="27"/>
      <c r="T44" s="77"/>
      <c r="U44" s="77"/>
      <c r="V44" s="27"/>
      <c r="W44" s="172"/>
      <c r="X44" s="77"/>
      <c r="Y44" s="77"/>
      <c r="Z44" s="27"/>
      <c r="AA44" s="109"/>
      <c r="AB44" s="104"/>
      <c r="AC44" s="118" t="s">
        <v>20</v>
      </c>
      <c r="AD44" s="189">
        <f>SUM(B44:AA44)</f>
        <v>363</v>
      </c>
    </row>
    <row r="45" spans="1:31" x14ac:dyDescent="0.3">
      <c r="A45" s="11"/>
      <c r="B45" s="21"/>
      <c r="C45" s="81"/>
      <c r="D45" s="43"/>
      <c r="E45" s="45"/>
      <c r="F45" s="28"/>
      <c r="G45" s="65"/>
      <c r="H45" s="53"/>
      <c r="I45" s="53"/>
      <c r="J45" s="21"/>
      <c r="K45" s="97"/>
      <c r="L45" s="50"/>
      <c r="M45" s="76"/>
      <c r="N45" s="97"/>
      <c r="O45" s="97"/>
      <c r="P45" s="76"/>
      <c r="Q45" s="76"/>
      <c r="R45" s="97"/>
      <c r="S45" s="97"/>
      <c r="T45" s="76"/>
      <c r="U45" s="76"/>
      <c r="V45" s="97"/>
      <c r="W45" s="185"/>
      <c r="X45" s="76"/>
      <c r="Y45" s="76"/>
      <c r="Z45" s="97"/>
      <c r="AA45" s="94"/>
      <c r="AC45" s="124" t="s">
        <v>70</v>
      </c>
      <c r="AD45" s="30">
        <f>SUM(AD43:AD44)</f>
        <v>388</v>
      </c>
    </row>
    <row r="46" spans="1:31" ht="15" thickBot="1" x14ac:dyDescent="0.35">
      <c r="A46" s="127" t="s">
        <v>117</v>
      </c>
      <c r="B46" s="23"/>
      <c r="C46" s="35">
        <f>SUM(B13-C32-C35-C36-C37+B42+B44+B43)</f>
        <v>996.38999999999987</v>
      </c>
      <c r="D46" s="240">
        <f>SUM(D13-E32-E35-E36-E37+D42+D44+D43)</f>
        <v>1013.72</v>
      </c>
      <c r="E46" s="244"/>
      <c r="F46" s="240">
        <f>SUM(F13-G24-G32-G33-G34-G35-G36-G37+F40+F41+F42+F43+F44+F45)</f>
        <v>697.13999999999987</v>
      </c>
      <c r="G46" s="244"/>
      <c r="H46" s="242">
        <f>SUM(H13-I24-I32-I33-I34-I35-I36-I37+H40+H41+H42+H43+H44+H45)</f>
        <v>1308.9000000000001</v>
      </c>
      <c r="I46" s="248"/>
      <c r="J46" s="240">
        <f>SUM(J13-K24-K32-K33-K34-K35-K36-K37+J40+J41+J42+J43+J44+J45)</f>
        <v>1000.77</v>
      </c>
      <c r="K46" s="241"/>
      <c r="L46" s="242">
        <f>SUM(L13-M24-M32-M33-M34-M35-M36-M37+L40+L41+L42+L43+L44+L45)</f>
        <v>1069.71</v>
      </c>
      <c r="M46" s="248"/>
      <c r="N46" s="240">
        <f>SUM(N13-O24-O32-O33-O34-O35-O36-O37+N40+N41+N42+N43+N44+N45)</f>
        <v>1065.99</v>
      </c>
      <c r="O46" s="241"/>
      <c r="P46" s="242">
        <f>SUM(P13-Q24-Q32-Q33-Q34-Q35-Q36-Q37+P40+P41+P42+P43+P44+P45)</f>
        <v>1010.7799999999997</v>
      </c>
      <c r="Q46" s="243"/>
      <c r="R46" s="240">
        <f>SUM(R13-S24-S32-S33-S34-S35-S36-S37+R40+R41+R42+R43+R44+R45)</f>
        <v>1084.1599999999999</v>
      </c>
      <c r="S46" s="244"/>
      <c r="T46" s="242">
        <f>SUM(T13-U24-U32-U33-U34-U35-U36-U37+T40+T41+T42+T43+T44+T45)</f>
        <v>1100.4100000000001</v>
      </c>
      <c r="U46" s="243"/>
      <c r="V46" s="240">
        <f>SUM(V13-W24-W32-W33-W34-Y35-W36-W37+V40+V41+V42+V43+V44+V45)</f>
        <v>939.45</v>
      </c>
      <c r="W46" s="244"/>
      <c r="X46" s="240">
        <f>SUM(X13-Y24-Y32-Y33-Y34-AA35-Y36-Y37+X40+X41+X42+X43+X44+X45)</f>
        <v>979.8</v>
      </c>
      <c r="Y46" s="244"/>
      <c r="Z46" s="240">
        <f>SUM(Z13-AA24-AA32-AA33-AA34-AA35-AA36-AA37+Z40+Z41+Z42+Z43+Z44+Z45)</f>
        <v>1036.48</v>
      </c>
      <c r="AA46" s="244"/>
      <c r="AB46" s="108"/>
      <c r="AC46" s="125" t="s">
        <v>78</v>
      </c>
      <c r="AD46" s="33">
        <f>$Z$46</f>
        <v>1036.48</v>
      </c>
      <c r="AE46" s="39"/>
    </row>
    <row r="47" spans="1:31" x14ac:dyDescent="0.3">
      <c r="A47" s="128" t="s">
        <v>52</v>
      </c>
      <c r="B47" s="66">
        <v>1000</v>
      </c>
      <c r="C47" s="67">
        <v>1000</v>
      </c>
      <c r="D47" s="68"/>
      <c r="E47" s="67">
        <v>1000</v>
      </c>
      <c r="F47" s="66"/>
      <c r="G47" s="67">
        <v>1000</v>
      </c>
      <c r="H47" s="66"/>
      <c r="I47" s="66">
        <v>1000</v>
      </c>
      <c r="J47" s="66"/>
      <c r="K47" s="66">
        <v>1000</v>
      </c>
      <c r="L47" s="66">
        <v>1000</v>
      </c>
      <c r="M47" s="66">
        <v>1000</v>
      </c>
      <c r="N47" s="66">
        <v>1000</v>
      </c>
      <c r="O47" s="66">
        <v>500</v>
      </c>
      <c r="P47" s="66">
        <v>1000</v>
      </c>
      <c r="Q47" s="66">
        <v>500</v>
      </c>
      <c r="R47" s="66">
        <v>500</v>
      </c>
      <c r="S47" s="66">
        <v>500</v>
      </c>
      <c r="T47" s="66">
        <v>500</v>
      </c>
      <c r="U47" s="66">
        <v>500</v>
      </c>
      <c r="V47" s="66">
        <v>500</v>
      </c>
      <c r="W47" s="66">
        <v>500</v>
      </c>
      <c r="X47" s="66">
        <v>500</v>
      </c>
      <c r="Y47" s="66">
        <v>500</v>
      </c>
      <c r="Z47" s="66">
        <v>500</v>
      </c>
      <c r="AA47" s="66">
        <v>500</v>
      </c>
      <c r="AB47" s="2"/>
      <c r="AC47" s="126" t="s">
        <v>25</v>
      </c>
      <c r="AD47" s="190">
        <v>500</v>
      </c>
    </row>
    <row r="48" spans="1:31" s="7" customFormat="1" ht="15" thickBot="1" x14ac:dyDescent="0.35">
      <c r="A48" s="137" t="s">
        <v>24</v>
      </c>
      <c r="B48" s="138"/>
      <c r="C48" s="138">
        <f>SUM(C46-L47)</f>
        <v>-3.6100000000001273</v>
      </c>
      <c r="D48" s="139"/>
      <c r="E48" s="139">
        <f>SUM(D46-E47)</f>
        <v>13.720000000000027</v>
      </c>
      <c r="F48" s="138"/>
      <c r="G48" s="138">
        <f>SUM(F46-G47)</f>
        <v>-302.86000000000013</v>
      </c>
      <c r="H48" s="138">
        <f t="shared" ref="H48:I48" si="12">SUM(G46-H47)</f>
        <v>0</v>
      </c>
      <c r="I48" s="138">
        <f t="shared" si="12"/>
        <v>308.90000000000009</v>
      </c>
      <c r="J48" s="138">
        <f t="shared" ref="J48" si="13">SUM(I46-J47)</f>
        <v>0</v>
      </c>
      <c r="K48" s="138">
        <f t="shared" ref="K48" si="14">SUM(J46-K47)</f>
        <v>0.76999999999998181</v>
      </c>
      <c r="L48" s="138"/>
      <c r="M48" s="138">
        <f>SUM(L46-M47)</f>
        <v>69.710000000000036</v>
      </c>
      <c r="N48" s="138"/>
      <c r="O48" s="138">
        <f>SUM(N46-O47)</f>
        <v>565.99</v>
      </c>
      <c r="P48" s="138"/>
      <c r="Q48" s="138">
        <f>SUM(P46-Q47)</f>
        <v>510.77999999999975</v>
      </c>
      <c r="R48" s="138"/>
      <c r="S48" s="138">
        <f>SUM(R46-S47)</f>
        <v>584.15999999999985</v>
      </c>
      <c r="T48" s="138"/>
      <c r="U48" s="138">
        <f t="shared" ref="U48" si="15">SUM(T46-U47)</f>
        <v>600.41000000000008</v>
      </c>
      <c r="V48" s="138"/>
      <c r="W48" s="138">
        <f t="shared" ref="W48" si="16">SUM(V46-W47)</f>
        <v>439.45000000000005</v>
      </c>
      <c r="X48" s="138"/>
      <c r="Y48" s="138">
        <f>SUM(X46-Y47)</f>
        <v>479.79999999999995</v>
      </c>
      <c r="Z48" s="138"/>
      <c r="AA48" s="138">
        <f t="shared" ref="AA48" si="17">SUM(Z46-AA47)</f>
        <v>536.48</v>
      </c>
      <c r="AB48" s="6"/>
      <c r="AC48" s="140" t="s">
        <v>24</v>
      </c>
      <c r="AD48" s="33">
        <f>$AA$48</f>
        <v>536.48</v>
      </c>
    </row>
    <row r="51" spans="1:30" x14ac:dyDescent="0.3">
      <c r="A51" s="158"/>
      <c r="B51" s="157"/>
      <c r="C51" s="163"/>
      <c r="D51" s="164"/>
      <c r="E51" s="164"/>
      <c r="AB51" s="3"/>
      <c r="AD51" s="191"/>
    </row>
    <row r="52" spans="1:30" x14ac:dyDescent="0.3">
      <c r="A52" s="156" t="s">
        <v>58</v>
      </c>
      <c r="B52" s="157"/>
      <c r="C52" s="164"/>
      <c r="D52" s="164"/>
      <c r="E52" s="164"/>
      <c r="AB52" s="3"/>
      <c r="AD52" s="191"/>
    </row>
    <row r="53" spans="1:30" x14ac:dyDescent="0.3">
      <c r="A53" s="158"/>
      <c r="B53" s="157"/>
      <c r="C53" s="164"/>
      <c r="D53" s="164"/>
      <c r="E53" s="164"/>
      <c r="AB53" s="3"/>
      <c r="AD53" s="191"/>
    </row>
    <row r="54" spans="1:30" x14ac:dyDescent="0.3">
      <c r="A54" s="158" t="s">
        <v>46</v>
      </c>
      <c r="B54" s="157">
        <v>217</v>
      </c>
      <c r="C54" s="164"/>
      <c r="D54" s="164"/>
      <c r="E54" s="164"/>
      <c r="AB54" s="3"/>
      <c r="AD54" s="191"/>
    </row>
    <row r="55" spans="1:30" x14ac:dyDescent="0.3">
      <c r="A55" s="158" t="s">
        <v>61</v>
      </c>
      <c r="B55" s="157">
        <v>17</v>
      </c>
      <c r="C55" s="164"/>
      <c r="D55" s="164"/>
      <c r="E55" s="164"/>
      <c r="AB55" s="3"/>
      <c r="AD55" s="191"/>
    </row>
    <row r="56" spans="1:30" x14ac:dyDescent="0.3">
      <c r="A56" s="158" t="s">
        <v>47</v>
      </c>
      <c r="B56" s="157">
        <v>176</v>
      </c>
      <c r="C56" s="164">
        <f>SUM(B56/3)</f>
        <v>58.666666666666664</v>
      </c>
      <c r="D56" s="165" t="s">
        <v>60</v>
      </c>
      <c r="E56" s="164"/>
      <c r="N56" s="13"/>
      <c r="O56" s="8"/>
      <c r="AB56" s="3"/>
      <c r="AD56" s="191"/>
    </row>
    <row r="57" spans="1:30" x14ac:dyDescent="0.3">
      <c r="A57" s="163" t="s">
        <v>48</v>
      </c>
      <c r="B57" s="157">
        <v>60</v>
      </c>
      <c r="C57" s="164"/>
      <c r="D57" s="164"/>
      <c r="E57" s="164"/>
      <c r="N57" s="13"/>
      <c r="O57" s="8"/>
      <c r="AB57" s="3"/>
      <c r="AD57" s="191"/>
    </row>
    <row r="58" spans="1:30" x14ac:dyDescent="0.3">
      <c r="A58" s="158"/>
      <c r="B58" s="157"/>
      <c r="C58" s="164"/>
      <c r="D58" s="164"/>
      <c r="E58" s="164"/>
      <c r="N58" s="13"/>
      <c r="O58" s="8"/>
      <c r="AB58" s="3"/>
      <c r="AD58" s="191"/>
    </row>
    <row r="59" spans="1:30" x14ac:dyDescent="0.3">
      <c r="A59" s="158"/>
      <c r="B59" s="157">
        <f>SUM(B54:B57)</f>
        <v>470</v>
      </c>
      <c r="C59" s="164"/>
      <c r="D59" s="164"/>
      <c r="E59" s="164"/>
      <c r="N59" s="13"/>
      <c r="O59" s="8"/>
      <c r="AB59" s="3"/>
      <c r="AD59" s="191"/>
    </row>
    <row r="60" spans="1:30" x14ac:dyDescent="0.3">
      <c r="A60" s="166" t="s">
        <v>59</v>
      </c>
      <c r="B60" s="157">
        <f>$G$48</f>
        <v>-302.86000000000013</v>
      </c>
      <c r="C60" s="164">
        <v>263</v>
      </c>
      <c r="D60" s="164" t="s">
        <v>62</v>
      </c>
      <c r="E60" s="164"/>
      <c r="N60" s="13"/>
      <c r="O60" s="8"/>
      <c r="AB60" s="3"/>
      <c r="AD60" s="191"/>
    </row>
    <row r="61" spans="1:30" x14ac:dyDescent="0.3">
      <c r="N61" s="13"/>
      <c r="O61" s="8"/>
      <c r="AB61" s="3"/>
      <c r="AD61" s="191"/>
    </row>
    <row r="62" spans="1:30" x14ac:dyDescent="0.3">
      <c r="N62" s="13"/>
      <c r="O62" s="8"/>
      <c r="AB62" s="3"/>
      <c r="AD62" s="191"/>
    </row>
    <row r="63" spans="1:30" x14ac:dyDescent="0.3">
      <c r="N63" s="13"/>
      <c r="O63" s="8"/>
      <c r="AB63" s="3"/>
      <c r="AD63" s="191"/>
    </row>
    <row r="64" spans="1:30" x14ac:dyDescent="0.3">
      <c r="N64" s="40"/>
      <c r="O64" s="1"/>
      <c r="AB64" s="3"/>
      <c r="AD64" s="191"/>
    </row>
    <row r="71" spans="1:30" x14ac:dyDescent="0.3">
      <c r="A71" s="156" t="s">
        <v>45</v>
      </c>
      <c r="B71" s="157"/>
      <c r="C71" s="3"/>
      <c r="D71" s="3"/>
      <c r="E71" s="3"/>
      <c r="F71" s="3"/>
      <c r="G71" s="3"/>
      <c r="H71" s="3"/>
      <c r="I71" s="3"/>
      <c r="J71" s="3"/>
      <c r="L71" s="3"/>
      <c r="N71" s="3"/>
      <c r="AB71" s="3"/>
      <c r="AD71" s="191"/>
    </row>
    <row r="72" spans="1:30" x14ac:dyDescent="0.3">
      <c r="A72" s="158"/>
      <c r="B72" s="157"/>
      <c r="C72" s="3"/>
      <c r="D72" s="3"/>
      <c r="E72" s="3"/>
      <c r="F72" s="3"/>
      <c r="G72" s="3"/>
      <c r="H72" s="3"/>
      <c r="I72" s="3"/>
      <c r="J72" s="3"/>
      <c r="L72" s="3"/>
      <c r="N72" s="3"/>
      <c r="AB72" s="3"/>
      <c r="AD72" s="191"/>
    </row>
    <row r="73" spans="1:30" x14ac:dyDescent="0.3">
      <c r="A73" s="158" t="s">
        <v>16</v>
      </c>
      <c r="B73" s="157">
        <v>71.599999999999994</v>
      </c>
      <c r="C73" s="3"/>
      <c r="D73" s="3"/>
      <c r="E73" s="3"/>
      <c r="F73" s="3"/>
      <c r="G73" s="3"/>
      <c r="H73" s="3"/>
      <c r="I73" s="3"/>
      <c r="J73" s="3"/>
      <c r="L73" s="3"/>
      <c r="N73" s="3"/>
      <c r="AB73" s="3"/>
      <c r="AD73" s="191"/>
    </row>
    <row r="74" spans="1:30" x14ac:dyDescent="0.3">
      <c r="A74" s="158" t="s">
        <v>12</v>
      </c>
      <c r="B74" s="157">
        <v>116</v>
      </c>
      <c r="C74" s="3"/>
      <c r="D74" s="3"/>
      <c r="E74" s="3"/>
      <c r="F74" s="3"/>
      <c r="G74" s="3"/>
      <c r="H74" s="3"/>
      <c r="I74" s="3"/>
      <c r="J74" s="3"/>
      <c r="L74" s="3"/>
      <c r="N74" s="3"/>
      <c r="AB74" s="3"/>
      <c r="AD74" s="191"/>
    </row>
    <row r="75" spans="1:30" x14ac:dyDescent="0.3">
      <c r="A75" s="158" t="s">
        <v>13</v>
      </c>
      <c r="B75" s="157">
        <v>60</v>
      </c>
      <c r="C75" s="3"/>
      <c r="D75" s="3"/>
      <c r="E75" s="3"/>
      <c r="F75" s="3"/>
      <c r="G75" s="3"/>
      <c r="H75" s="3"/>
      <c r="I75" s="3"/>
      <c r="J75" s="3"/>
      <c r="L75" s="3"/>
      <c r="N75" s="3"/>
      <c r="AB75" s="3"/>
      <c r="AD75" s="191"/>
    </row>
    <row r="76" spans="1:30" x14ac:dyDescent="0.3">
      <c r="A76" s="158" t="s">
        <v>14</v>
      </c>
      <c r="B76" s="157">
        <v>13.2</v>
      </c>
      <c r="C76" s="3"/>
      <c r="D76" s="3"/>
      <c r="E76" s="3"/>
      <c r="F76" s="3"/>
      <c r="G76" s="3"/>
      <c r="H76" s="3"/>
      <c r="I76" s="3"/>
      <c r="J76" s="3"/>
      <c r="L76" s="3"/>
      <c r="N76" s="3"/>
      <c r="AB76" s="3"/>
      <c r="AD76" s="191"/>
    </row>
    <row r="77" spans="1:30" x14ac:dyDescent="0.3">
      <c r="A77" s="158" t="s">
        <v>17</v>
      </c>
      <c r="B77" s="157">
        <v>7.98</v>
      </c>
      <c r="C77" s="3"/>
      <c r="D77" s="3"/>
      <c r="E77" s="3"/>
      <c r="F77" s="3"/>
      <c r="G77" s="3"/>
      <c r="H77" s="3"/>
      <c r="I77" s="3"/>
      <c r="J77" s="3"/>
      <c r="L77" s="3"/>
      <c r="N77" s="3"/>
      <c r="AB77" s="3"/>
      <c r="AD77" s="191"/>
    </row>
    <row r="78" spans="1:30" x14ac:dyDescent="0.3">
      <c r="A78" s="158"/>
      <c r="B78" s="157"/>
      <c r="C78" s="3"/>
      <c r="D78" s="3"/>
      <c r="E78" s="3"/>
      <c r="F78" s="3"/>
      <c r="G78" s="3"/>
      <c r="H78" s="3"/>
      <c r="I78" s="3"/>
      <c r="J78" s="3"/>
      <c r="L78" s="3"/>
      <c r="N78" s="3"/>
      <c r="AB78" s="3"/>
      <c r="AD78" s="191"/>
    </row>
    <row r="79" spans="1:30" x14ac:dyDescent="0.3">
      <c r="A79" s="156" t="s">
        <v>15</v>
      </c>
      <c r="B79" s="157">
        <f>SUM(B73:B77)</f>
        <v>268.78000000000003</v>
      </c>
      <c r="C79" s="3"/>
      <c r="D79" s="3"/>
      <c r="E79" s="3"/>
      <c r="F79" s="3"/>
      <c r="G79" s="3"/>
      <c r="H79" s="3"/>
      <c r="I79" s="3"/>
      <c r="J79" s="3"/>
      <c r="L79" s="3"/>
      <c r="N79" s="3"/>
      <c r="AB79" s="3"/>
      <c r="AD79" s="191"/>
    </row>
    <row r="80" spans="1:30" x14ac:dyDescent="0.3">
      <c r="A80" s="158" t="s">
        <v>21</v>
      </c>
      <c r="B80" s="157">
        <v>268.77999999999997</v>
      </c>
      <c r="C80" s="3"/>
      <c r="D80" s="3"/>
      <c r="E80" s="3"/>
      <c r="F80" s="3"/>
      <c r="G80" s="3"/>
      <c r="H80" s="3"/>
      <c r="I80" s="3"/>
      <c r="J80" s="3"/>
      <c r="L80" s="3"/>
      <c r="N80" s="3"/>
      <c r="AB80" s="3"/>
      <c r="AD80" s="191"/>
    </row>
    <row r="81" spans="1:30" x14ac:dyDescent="0.3">
      <c r="A81" s="158" t="s">
        <v>22</v>
      </c>
      <c r="B81" s="157">
        <f>SUM(B79-B80)</f>
        <v>5.6843418860808015E-14</v>
      </c>
      <c r="C81" s="3"/>
      <c r="D81" s="3"/>
      <c r="E81" s="3"/>
      <c r="F81" s="3"/>
      <c r="G81" s="3"/>
      <c r="H81" s="3"/>
      <c r="I81" s="3"/>
      <c r="J81" s="3"/>
      <c r="L81" s="3"/>
      <c r="N81" s="3"/>
      <c r="AB81" s="3"/>
      <c r="AD81" s="191"/>
    </row>
  </sheetData>
  <sheetProtection algorithmName="SHA-512" hashValue="/BvF8ya1iKdm7DoT+qRuyjlpjw2oD0DNvrjP8Qo62bEsi8RHaDrRttTzRPn1AtKG4xkrFjc4dDZkHic5YsMCYA==" saltValue="SSdl1ZBC1syZsZfn4u3anQ==" spinCount="100000" sheet="1" objects="1" scenarios="1"/>
  <mergeCells count="64">
    <mergeCell ref="D5:E5"/>
    <mergeCell ref="B5:C5"/>
    <mergeCell ref="P8:Q8"/>
    <mergeCell ref="F8:G8"/>
    <mergeCell ref="X5:Y5"/>
    <mergeCell ref="J5:K5"/>
    <mergeCell ref="L5:M5"/>
    <mergeCell ref="N5:O5"/>
    <mergeCell ref="H5:I5"/>
    <mergeCell ref="F5:G5"/>
    <mergeCell ref="J8:K8"/>
    <mergeCell ref="D8:E8"/>
    <mergeCell ref="H8:I8"/>
    <mergeCell ref="L8:M8"/>
    <mergeCell ref="N8:O8"/>
    <mergeCell ref="R8:S8"/>
    <mergeCell ref="Z5:AA5"/>
    <mergeCell ref="P5:Q5"/>
    <mergeCell ref="R5:S5"/>
    <mergeCell ref="T5:U5"/>
    <mergeCell ref="V5:W5"/>
    <mergeCell ref="D46:E46"/>
    <mergeCell ref="F46:G46"/>
    <mergeCell ref="H46:I46"/>
    <mergeCell ref="J46:K46"/>
    <mergeCell ref="L46:M46"/>
    <mergeCell ref="T8:U8"/>
    <mergeCell ref="V8:W8"/>
    <mergeCell ref="X8:Y8"/>
    <mergeCell ref="Z8:AA8"/>
    <mergeCell ref="Z46:AA46"/>
    <mergeCell ref="X46:Y46"/>
    <mergeCell ref="Z10:AA10"/>
    <mergeCell ref="V10:W10"/>
    <mergeCell ref="X10:Y10"/>
    <mergeCell ref="N46:O46"/>
    <mergeCell ref="P46:Q46"/>
    <mergeCell ref="R46:S46"/>
    <mergeCell ref="T46:U46"/>
    <mergeCell ref="V46:W46"/>
    <mergeCell ref="Z7:AA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P10:Q10"/>
    <mergeCell ref="R10:S10"/>
    <mergeCell ref="T10:U10"/>
    <mergeCell ref="N10:O10"/>
    <mergeCell ref="H10:I10"/>
    <mergeCell ref="J10:K10"/>
    <mergeCell ref="L10:M10"/>
    <mergeCell ref="B7:C7"/>
    <mergeCell ref="B8:C8"/>
    <mergeCell ref="B10:C10"/>
    <mergeCell ref="D10:E10"/>
    <mergeCell ref="F10:G10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37"/>
  <sheetViews>
    <sheetView windowProtection="1" showGridLines="0" showZeros="0" topLeftCell="A11" zoomScale="69" zoomScaleNormal="69" zoomScalePageLayoutView="80" workbookViewId="0">
      <selection activeCell="A47" sqref="A47"/>
    </sheetView>
  </sheetViews>
  <sheetFormatPr defaultRowHeight="14.4" x14ac:dyDescent="0.3"/>
  <cols>
    <col min="1" max="1" width="38" style="3" customWidth="1"/>
    <col min="2" max="2" width="12.44140625" style="40" customWidth="1"/>
    <col min="3" max="3" width="11.5546875" style="12" customWidth="1"/>
    <col min="4" max="6" width="13.109375" style="42" customWidth="1"/>
    <col min="7" max="7" width="10.77734375" style="12" bestFit="1" customWidth="1"/>
    <col min="8" max="8" width="10.77734375" style="12" customWidth="1"/>
    <col min="9" max="10" width="11.44140625" style="40" customWidth="1"/>
    <col min="11" max="11" width="14.6640625" style="3" customWidth="1"/>
    <col min="12" max="12" width="9.88671875" style="12" customWidth="1"/>
    <col min="13" max="13" width="10.21875" style="3" customWidth="1"/>
    <col min="14" max="14" width="10.5546875" style="12" customWidth="1"/>
    <col min="15" max="15" width="10.5546875" style="3" customWidth="1"/>
    <col min="16" max="16" width="10.109375" style="3" customWidth="1"/>
    <col min="17" max="17" width="10.109375" style="197" customWidth="1"/>
    <col min="18" max="18" width="11" style="3" customWidth="1"/>
    <col min="19" max="19" width="9.6640625" style="3" customWidth="1"/>
    <col min="20" max="21" width="10" style="3" customWidth="1"/>
    <col min="22" max="27" width="9.6640625" style="3" customWidth="1"/>
    <col min="28" max="28" width="2.6640625" style="8" customWidth="1"/>
    <col min="29" max="29" width="46.44140625" style="3" customWidth="1"/>
    <col min="30" max="30" width="17.88671875" style="167" customWidth="1"/>
    <col min="31" max="16384" width="8.88671875" style="3"/>
  </cols>
  <sheetData>
    <row r="1" spans="1:30" x14ac:dyDescent="0.3">
      <c r="K1" s="12"/>
    </row>
    <row r="2" spans="1:30" x14ac:dyDescent="0.3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</row>
    <row r="3" spans="1:30" x14ac:dyDescent="0.3">
      <c r="A3" s="196" t="s">
        <v>81</v>
      </c>
      <c r="B3" s="38"/>
      <c r="C3" s="38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98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2"/>
      <c r="AC3" s="110" t="s">
        <v>101</v>
      </c>
      <c r="AD3" s="168"/>
    </row>
    <row r="4" spans="1:30" x14ac:dyDescent="0.3">
      <c r="A4" s="4"/>
      <c r="B4" s="38"/>
      <c r="C4" s="38"/>
      <c r="G4" s="38"/>
      <c r="H4" s="39"/>
      <c r="I4" s="39"/>
      <c r="J4" s="41"/>
      <c r="K4" s="7"/>
      <c r="L4" s="38"/>
      <c r="M4" s="7"/>
      <c r="AB4" s="104"/>
      <c r="AC4" s="14"/>
      <c r="AD4" s="168"/>
    </row>
    <row r="5" spans="1:30" s="15" customFormat="1" x14ac:dyDescent="0.3">
      <c r="A5" s="136" t="s">
        <v>65</v>
      </c>
      <c r="B5" s="237"/>
      <c r="C5" s="255"/>
      <c r="D5" s="251"/>
      <c r="E5" s="254"/>
      <c r="F5" s="249">
        <v>43884</v>
      </c>
      <c r="G5" s="253"/>
      <c r="H5" s="251">
        <v>43919</v>
      </c>
      <c r="I5" s="252"/>
      <c r="J5" s="249">
        <v>43947</v>
      </c>
      <c r="K5" s="253"/>
      <c r="L5" s="251">
        <v>43977</v>
      </c>
      <c r="M5" s="252"/>
      <c r="N5" s="249">
        <v>44007</v>
      </c>
      <c r="O5" s="253"/>
      <c r="P5" s="251">
        <v>44042</v>
      </c>
      <c r="Q5" s="252"/>
      <c r="R5" s="249">
        <v>44071</v>
      </c>
      <c r="S5" s="253"/>
      <c r="T5" s="251">
        <v>44102</v>
      </c>
      <c r="U5" s="252"/>
      <c r="V5" s="249">
        <v>44130</v>
      </c>
      <c r="W5" s="253"/>
      <c r="X5" s="251">
        <v>44163</v>
      </c>
      <c r="Y5" s="252"/>
      <c r="Z5" s="249">
        <v>44194</v>
      </c>
      <c r="AA5" s="250"/>
      <c r="AB5" s="72"/>
      <c r="AC5" s="111" t="s">
        <v>18</v>
      </c>
      <c r="AD5" s="169"/>
    </row>
    <row r="6" spans="1:30" x14ac:dyDescent="0.3">
      <c r="A6" s="76"/>
      <c r="B6" s="21"/>
      <c r="C6" s="81"/>
      <c r="D6" s="47"/>
      <c r="E6" s="131"/>
      <c r="F6" s="47"/>
      <c r="G6" s="131"/>
      <c r="H6" s="47"/>
      <c r="I6" s="131"/>
      <c r="J6" s="47"/>
      <c r="K6" s="131"/>
      <c r="L6" s="47"/>
      <c r="M6" s="131"/>
      <c r="N6" s="47"/>
      <c r="O6" s="131"/>
      <c r="P6" s="47"/>
      <c r="Q6" s="131"/>
      <c r="R6" s="47"/>
      <c r="S6" s="131"/>
      <c r="T6" s="47"/>
      <c r="U6" s="131"/>
      <c r="V6" s="47"/>
      <c r="W6" s="131"/>
      <c r="X6" s="47"/>
      <c r="Y6" s="131"/>
      <c r="Z6" s="47"/>
      <c r="AA6" s="131"/>
      <c r="AB6" s="104"/>
      <c r="AC6" s="14"/>
      <c r="AD6" s="168"/>
    </row>
    <row r="7" spans="1:30" x14ac:dyDescent="0.3">
      <c r="A7" s="76"/>
      <c r="B7" s="231" t="s">
        <v>83</v>
      </c>
      <c r="C7" s="232"/>
      <c r="D7" s="231" t="s">
        <v>27</v>
      </c>
      <c r="E7" s="232"/>
      <c r="F7" s="237" t="s">
        <v>28</v>
      </c>
      <c r="G7" s="239"/>
      <c r="H7" s="231" t="s">
        <v>29</v>
      </c>
      <c r="I7" s="232"/>
      <c r="J7" s="237" t="s">
        <v>49</v>
      </c>
      <c r="K7" s="239" t="s">
        <v>30</v>
      </c>
      <c r="L7" s="231" t="s">
        <v>31</v>
      </c>
      <c r="M7" s="232"/>
      <c r="N7" s="237" t="s">
        <v>32</v>
      </c>
      <c r="O7" s="239"/>
      <c r="P7" s="231" t="s">
        <v>33</v>
      </c>
      <c r="Q7" s="232"/>
      <c r="R7" s="237" t="s">
        <v>34</v>
      </c>
      <c r="S7" s="239"/>
      <c r="T7" s="231" t="s">
        <v>35</v>
      </c>
      <c r="U7" s="232"/>
      <c r="V7" s="237" t="s">
        <v>36</v>
      </c>
      <c r="W7" s="239"/>
      <c r="X7" s="231" t="s">
        <v>37</v>
      </c>
      <c r="Y7" s="232"/>
      <c r="Z7" s="237" t="s">
        <v>38</v>
      </c>
      <c r="AA7" s="238"/>
      <c r="AB7" s="105"/>
      <c r="AC7" s="14"/>
      <c r="AD7" s="168"/>
    </row>
    <row r="8" spans="1:30" ht="15" thickBot="1" x14ac:dyDescent="0.35">
      <c r="A8" s="100" t="s">
        <v>19</v>
      </c>
      <c r="B8" s="233">
        <f>'2019'!$AD$8</f>
        <v>979.8</v>
      </c>
      <c r="C8" s="234"/>
      <c r="D8" s="233"/>
      <c r="E8" s="234"/>
      <c r="F8" s="256">
        <f>'2020'!$C$47</f>
        <v>1036.48</v>
      </c>
      <c r="G8" s="257"/>
      <c r="H8" s="233"/>
      <c r="I8" s="234"/>
      <c r="J8" s="240">
        <f>$F$47</f>
        <v>1025.02</v>
      </c>
      <c r="K8" s="241"/>
      <c r="L8" s="245">
        <v>838.4799999999999</v>
      </c>
      <c r="M8" s="246"/>
      <c r="N8" s="245">
        <f>'2020'!$L$47</f>
        <v>992.68</v>
      </c>
      <c r="O8" s="246"/>
      <c r="P8" s="235">
        <f>'2020'!$N$47</f>
        <v>1199.8600000000001</v>
      </c>
      <c r="Q8" s="247"/>
      <c r="R8" s="235">
        <f>'2020'!$P$47</f>
        <v>1237.04</v>
      </c>
      <c r="S8" s="247"/>
      <c r="T8" s="235">
        <f>'2020'!$R$47</f>
        <v>1317.52</v>
      </c>
      <c r="U8" s="247"/>
      <c r="V8" s="240">
        <f>'2020'!$T$47</f>
        <v>1061.21</v>
      </c>
      <c r="W8" s="244"/>
      <c r="X8" s="260">
        <f>'2020'!$V$47</f>
        <v>935.08999999999992</v>
      </c>
      <c r="Y8" s="261"/>
      <c r="Z8" s="235">
        <f>'2020'!$X$47</f>
        <v>1016.16</v>
      </c>
      <c r="AA8" s="247"/>
      <c r="AB8" s="72"/>
      <c r="AC8" s="112" t="s">
        <v>97</v>
      </c>
      <c r="AD8" s="25">
        <v>979.8</v>
      </c>
    </row>
    <row r="9" spans="1:30" s="7" customFormat="1" x14ac:dyDescent="0.3">
      <c r="A9" s="71"/>
      <c r="B9" s="142" t="s">
        <v>39</v>
      </c>
      <c r="C9" s="135" t="s">
        <v>40</v>
      </c>
      <c r="D9" s="58" t="s">
        <v>39</v>
      </c>
      <c r="E9" s="143" t="s">
        <v>40</v>
      </c>
      <c r="F9" s="142" t="s">
        <v>39</v>
      </c>
      <c r="G9" s="135" t="s">
        <v>40</v>
      </c>
      <c r="H9" s="58" t="s">
        <v>39</v>
      </c>
      <c r="I9" s="143" t="s">
        <v>40</v>
      </c>
      <c r="J9" s="135" t="s">
        <v>39</v>
      </c>
      <c r="K9" s="142" t="s">
        <v>40</v>
      </c>
      <c r="L9" s="58" t="s">
        <v>39</v>
      </c>
      <c r="M9" s="143" t="s">
        <v>40</v>
      </c>
      <c r="N9" s="142" t="s">
        <v>39</v>
      </c>
      <c r="O9" s="135" t="s">
        <v>40</v>
      </c>
      <c r="P9" s="58" t="s">
        <v>39</v>
      </c>
      <c r="Q9" s="143" t="s">
        <v>40</v>
      </c>
      <c r="R9" s="142" t="s">
        <v>39</v>
      </c>
      <c r="S9" s="135" t="s">
        <v>40</v>
      </c>
      <c r="T9" s="58" t="s">
        <v>39</v>
      </c>
      <c r="U9" s="143" t="s">
        <v>40</v>
      </c>
      <c r="V9" s="142" t="s">
        <v>39</v>
      </c>
      <c r="W9" s="135" t="s">
        <v>40</v>
      </c>
      <c r="X9" s="210" t="s">
        <v>39</v>
      </c>
      <c r="Y9" s="211" t="s">
        <v>40</v>
      </c>
      <c r="Z9" s="142" t="s">
        <v>39</v>
      </c>
      <c r="AA9" s="135" t="s">
        <v>40</v>
      </c>
      <c r="AB9" s="105"/>
      <c r="AC9" s="5"/>
      <c r="AD9" s="170"/>
    </row>
    <row r="10" spans="1:30" ht="15" thickBot="1" x14ac:dyDescent="0.35">
      <c r="A10" s="101" t="s">
        <v>53</v>
      </c>
      <c r="B10" s="235"/>
      <c r="C10" s="236"/>
      <c r="D10" s="235"/>
      <c r="E10" s="236"/>
      <c r="F10" s="235"/>
      <c r="G10" s="236"/>
      <c r="H10" s="235"/>
      <c r="I10" s="236"/>
      <c r="J10" s="235"/>
      <c r="K10" s="236"/>
      <c r="L10" s="235"/>
      <c r="M10" s="236"/>
      <c r="N10" s="235"/>
      <c r="O10" s="236"/>
      <c r="P10" s="235"/>
      <c r="Q10" s="236"/>
      <c r="R10" s="235"/>
      <c r="S10" s="236"/>
      <c r="T10" s="235"/>
      <c r="U10" s="236"/>
      <c r="V10" s="235"/>
      <c r="W10" s="236"/>
      <c r="X10" s="235"/>
      <c r="Y10" s="236"/>
      <c r="Z10" s="235"/>
      <c r="AA10" s="236"/>
      <c r="AB10" s="104"/>
      <c r="AC10" s="117" t="s">
        <v>102</v>
      </c>
      <c r="AD10" s="168"/>
    </row>
    <row r="11" spans="1:30" x14ac:dyDescent="0.3">
      <c r="A11" s="129" t="s">
        <v>1</v>
      </c>
      <c r="B11" s="22">
        <f>'2019'!AD11</f>
        <v>671.96</v>
      </c>
      <c r="C11" s="83"/>
      <c r="D11" s="60"/>
      <c r="E11" s="47"/>
      <c r="F11" s="30">
        <v>769.47</v>
      </c>
      <c r="G11" s="91"/>
      <c r="H11" s="52">
        <v>721.93</v>
      </c>
      <c r="I11" s="52"/>
      <c r="J11" s="22">
        <v>537.38</v>
      </c>
      <c r="K11" s="22"/>
      <c r="L11" s="161">
        <v>555.28</v>
      </c>
      <c r="M11" s="74"/>
      <c r="N11" s="22">
        <v>743.64</v>
      </c>
      <c r="O11" s="22" t="s">
        <v>89</v>
      </c>
      <c r="P11" s="160">
        <v>769.19</v>
      </c>
      <c r="Q11" s="195"/>
      <c r="R11" s="21">
        <v>825.15</v>
      </c>
      <c r="S11" s="21"/>
      <c r="T11" s="53">
        <v>780.18</v>
      </c>
      <c r="U11" s="53"/>
      <c r="V11" s="21">
        <v>820.29</v>
      </c>
      <c r="W11" s="219" t="s">
        <v>89</v>
      </c>
      <c r="X11" s="53">
        <v>437.2</v>
      </c>
      <c r="Y11" s="53"/>
      <c r="Z11" s="21">
        <v>529</v>
      </c>
      <c r="AA11" s="21">
        <f>SUM(Z11-X11)</f>
        <v>91.800000000000011</v>
      </c>
      <c r="AB11" s="72"/>
      <c r="AC11" s="114" t="s">
        <v>1</v>
      </c>
      <c r="AD11" s="172">
        <f>$Z$11</f>
        <v>529</v>
      </c>
    </row>
    <row r="12" spans="1:30" x14ac:dyDescent="0.3">
      <c r="A12" s="129" t="s">
        <v>2</v>
      </c>
      <c r="B12" s="21">
        <f>'2019'!AD12</f>
        <v>364.52</v>
      </c>
      <c r="C12" s="84"/>
      <c r="D12" s="43"/>
      <c r="E12" s="45"/>
      <c r="F12" s="28">
        <v>385.55</v>
      </c>
      <c r="G12" s="65"/>
      <c r="H12" s="28">
        <v>398.55</v>
      </c>
      <c r="I12" s="53"/>
      <c r="J12" s="21">
        <v>418.44</v>
      </c>
      <c r="K12" s="21"/>
      <c r="L12" s="159">
        <v>438.55</v>
      </c>
      <c r="M12" s="72"/>
      <c r="N12" s="21">
        <v>460.55</v>
      </c>
      <c r="O12" s="21" t="s">
        <v>90</v>
      </c>
      <c r="P12" s="160">
        <v>484.55</v>
      </c>
      <c r="Q12" s="72"/>
      <c r="R12" s="22">
        <v>495.55</v>
      </c>
      <c r="S12" s="22"/>
      <c r="T12" s="52">
        <v>519.54999999999995</v>
      </c>
      <c r="U12" s="52"/>
      <c r="V12" s="22">
        <v>554.54999999999995</v>
      </c>
      <c r="W12" s="220" t="s">
        <v>90</v>
      </c>
      <c r="X12" s="52">
        <v>586.54999999999995</v>
      </c>
      <c r="Y12" s="52"/>
      <c r="Z12" s="22">
        <v>591.54999999999995</v>
      </c>
      <c r="AA12" s="22">
        <f>SUM(Z12-X12)</f>
        <v>5</v>
      </c>
      <c r="AB12" s="72"/>
      <c r="AC12" s="115" t="s">
        <v>2</v>
      </c>
      <c r="AD12" s="172">
        <f>$Z$12</f>
        <v>591.54999999999995</v>
      </c>
    </row>
    <row r="13" spans="1:30" ht="15" thickBot="1" x14ac:dyDescent="0.35">
      <c r="A13" s="130" t="s">
        <v>86</v>
      </c>
      <c r="B13" s="23">
        <f>SUM(B11:B12)</f>
        <v>1036.48</v>
      </c>
      <c r="C13" s="69"/>
      <c r="D13" s="31"/>
      <c r="E13" s="70"/>
      <c r="F13" s="31">
        <f>SUM(F11:F12)</f>
        <v>1155.02</v>
      </c>
      <c r="G13" s="31"/>
      <c r="H13" s="31">
        <f t="shared" ref="H13:AA13" si="0">SUM(H11:H12)</f>
        <v>1120.48</v>
      </c>
      <c r="I13" s="31">
        <f t="shared" si="0"/>
        <v>0</v>
      </c>
      <c r="J13" s="31">
        <f t="shared" si="0"/>
        <v>955.81999999999994</v>
      </c>
      <c r="K13" s="31"/>
      <c r="L13" s="31">
        <f t="shared" si="0"/>
        <v>993.82999999999993</v>
      </c>
      <c r="M13" s="31">
        <f t="shared" si="0"/>
        <v>0</v>
      </c>
      <c r="N13" s="31">
        <f t="shared" si="0"/>
        <v>1204.19</v>
      </c>
      <c r="O13" s="31">
        <f t="shared" si="0"/>
        <v>0</v>
      </c>
      <c r="P13" s="31">
        <f t="shared" si="0"/>
        <v>1253.74</v>
      </c>
      <c r="Q13" s="31">
        <f t="shared" si="0"/>
        <v>0</v>
      </c>
      <c r="R13" s="31">
        <f t="shared" si="0"/>
        <v>1320.7</v>
      </c>
      <c r="S13" s="208">
        <f>SUM(R13-R8)</f>
        <v>83.660000000000082</v>
      </c>
      <c r="T13" s="31">
        <f t="shared" si="0"/>
        <v>1299.73</v>
      </c>
      <c r="U13" s="31">
        <f t="shared" si="0"/>
        <v>0</v>
      </c>
      <c r="V13" s="31">
        <f>SUM(V11:V12)</f>
        <v>1374.84</v>
      </c>
      <c r="W13" s="31">
        <f t="shared" si="0"/>
        <v>0</v>
      </c>
      <c r="X13" s="31">
        <f>SUM(X11:X12)</f>
        <v>1023.75</v>
      </c>
      <c r="Y13" s="31">
        <f t="shared" si="0"/>
        <v>0</v>
      </c>
      <c r="Z13" s="31">
        <f>SUM(Z11:Z12)</f>
        <v>1120.55</v>
      </c>
      <c r="AA13" s="31">
        <f t="shared" si="0"/>
        <v>96.800000000000011</v>
      </c>
      <c r="AB13" s="107"/>
      <c r="AC13" s="116" t="s">
        <v>4</v>
      </c>
      <c r="AD13" s="172">
        <f>$Z$13</f>
        <v>1120.55</v>
      </c>
    </row>
    <row r="14" spans="1:30" x14ac:dyDescent="0.3">
      <c r="A14" s="11"/>
      <c r="B14" s="21"/>
      <c r="C14" s="82"/>
      <c r="D14" s="59"/>
      <c r="E14" s="46"/>
      <c r="F14" s="29"/>
      <c r="G14" s="90"/>
      <c r="H14" s="51"/>
      <c r="I14" s="53"/>
      <c r="J14" s="21"/>
      <c r="K14" s="95"/>
      <c r="L14" s="79"/>
      <c r="M14" s="73"/>
      <c r="N14" s="95"/>
      <c r="O14" s="95"/>
      <c r="P14" s="73"/>
      <c r="Q14" s="199"/>
      <c r="R14" s="95"/>
      <c r="S14" s="95"/>
      <c r="T14" s="76"/>
      <c r="U14" s="76"/>
      <c r="V14" s="97"/>
      <c r="W14" s="185"/>
      <c r="X14" s="76"/>
      <c r="Y14" s="76"/>
      <c r="Z14" s="97"/>
      <c r="AA14" s="81"/>
      <c r="AB14" s="104"/>
      <c r="AC14" s="117" t="s">
        <v>98</v>
      </c>
      <c r="AD14" s="172">
        <v>1019</v>
      </c>
    </row>
    <row r="15" spans="1:30" x14ac:dyDescent="0.3">
      <c r="A15" s="11" t="s">
        <v>10</v>
      </c>
      <c r="B15" s="21"/>
      <c r="C15" s="82"/>
      <c r="D15" s="59"/>
      <c r="E15" s="46"/>
      <c r="F15" s="29"/>
      <c r="G15" s="90"/>
      <c r="H15" s="51"/>
      <c r="I15" s="53"/>
      <c r="J15" s="21"/>
      <c r="K15" s="95"/>
      <c r="L15" s="79"/>
      <c r="M15" s="73"/>
      <c r="N15" s="95"/>
      <c r="O15" s="95"/>
      <c r="P15" s="73"/>
      <c r="Q15" s="199"/>
      <c r="R15" s="95"/>
      <c r="S15" s="95"/>
      <c r="T15" s="76"/>
      <c r="U15" s="76"/>
      <c r="V15" s="97"/>
      <c r="W15" s="185"/>
      <c r="X15" s="76"/>
      <c r="Y15" s="76"/>
      <c r="Z15" s="97"/>
      <c r="AA15" s="81"/>
      <c r="AB15" s="104"/>
      <c r="AC15" s="117" t="s">
        <v>99</v>
      </c>
      <c r="AD15" s="172">
        <v>327.02999999999997</v>
      </c>
    </row>
    <row r="16" spans="1:30" x14ac:dyDescent="0.3">
      <c r="A16" s="11"/>
      <c r="B16" s="25"/>
      <c r="C16" s="96"/>
      <c r="D16" s="61"/>
      <c r="E16" s="61"/>
      <c r="F16" s="32"/>
      <c r="G16" s="32"/>
      <c r="H16" s="61"/>
      <c r="I16" s="61"/>
      <c r="J16" s="32"/>
      <c r="K16" s="32"/>
      <c r="L16" s="61"/>
      <c r="M16" s="61"/>
      <c r="N16" s="32"/>
      <c r="O16" s="32"/>
      <c r="P16" s="61"/>
      <c r="Q16" s="200"/>
      <c r="R16" s="32"/>
      <c r="S16" s="32"/>
      <c r="T16" s="61"/>
      <c r="U16" s="61"/>
      <c r="V16" s="32"/>
      <c r="W16" s="32"/>
      <c r="X16" s="61"/>
      <c r="Y16" s="61"/>
      <c r="Z16" s="32"/>
      <c r="AA16" s="32"/>
      <c r="AB16" s="104"/>
      <c r="AC16" s="117" t="s">
        <v>100</v>
      </c>
      <c r="AD16" s="25">
        <f>SUM(AD14:AD15)</f>
        <v>1346.03</v>
      </c>
    </row>
    <row r="17" spans="1:30" x14ac:dyDescent="0.3">
      <c r="A17" s="9" t="s">
        <v>0</v>
      </c>
      <c r="B17" s="25"/>
      <c r="C17" s="96"/>
      <c r="D17" s="61"/>
      <c r="E17" s="61"/>
      <c r="F17" s="32"/>
      <c r="G17" s="32"/>
      <c r="H17" s="61"/>
      <c r="I17" s="61"/>
      <c r="J17" s="32"/>
      <c r="K17" s="32"/>
      <c r="L17" s="61"/>
      <c r="M17" s="61"/>
      <c r="N17" s="32"/>
      <c r="O17" s="32"/>
      <c r="P17" s="61"/>
      <c r="Q17" s="200"/>
      <c r="R17" s="32"/>
      <c r="S17" s="32"/>
      <c r="T17" s="61"/>
      <c r="U17" s="61"/>
      <c r="V17" s="32"/>
      <c r="W17" s="32"/>
      <c r="X17" s="61"/>
      <c r="Y17" s="61"/>
      <c r="Z17" s="32"/>
      <c r="AA17" s="32"/>
      <c r="AB17" s="104"/>
      <c r="AC17" s="113" t="s">
        <v>0</v>
      </c>
      <c r="AD17" s="172"/>
    </row>
    <row r="18" spans="1:30" x14ac:dyDescent="0.3">
      <c r="A18" s="16" t="s">
        <v>3</v>
      </c>
      <c r="B18" s="25">
        <v>47.42</v>
      </c>
      <c r="C18" s="96"/>
      <c r="D18" s="61"/>
      <c r="E18" s="61"/>
      <c r="F18" s="32"/>
      <c r="G18" s="32"/>
      <c r="H18" s="61"/>
      <c r="I18" s="61"/>
      <c r="J18" s="32"/>
      <c r="K18" s="32"/>
      <c r="L18" s="61"/>
      <c r="M18" s="61"/>
      <c r="N18" s="32"/>
      <c r="O18" s="32"/>
      <c r="P18" s="61"/>
      <c r="Q18" s="200"/>
      <c r="R18" s="32"/>
      <c r="S18" s="32"/>
      <c r="T18" s="61"/>
      <c r="U18" s="61"/>
      <c r="V18" s="32"/>
      <c r="W18" s="32"/>
      <c r="X18" s="61"/>
      <c r="Y18" s="61"/>
      <c r="Z18" s="32"/>
      <c r="AA18" s="32"/>
      <c r="AB18" s="104"/>
      <c r="AC18" s="173" t="s">
        <v>3</v>
      </c>
      <c r="AD18" s="172">
        <f>SUM(B18:AA18)</f>
        <v>47.42</v>
      </c>
    </row>
    <row r="19" spans="1:30" x14ac:dyDescent="0.3">
      <c r="A19" s="10" t="s">
        <v>82</v>
      </c>
      <c r="B19" s="172">
        <v>437.99</v>
      </c>
      <c r="C19" s="96"/>
      <c r="D19" s="61"/>
      <c r="E19" s="61"/>
      <c r="F19" s="32"/>
      <c r="G19" s="32"/>
      <c r="H19" s="61"/>
      <c r="I19" s="61"/>
      <c r="J19" s="32"/>
      <c r="K19" s="32"/>
      <c r="L19" s="61"/>
      <c r="M19" s="61"/>
      <c r="N19" s="32"/>
      <c r="O19" s="32"/>
      <c r="P19" s="61"/>
      <c r="Q19" s="200"/>
      <c r="R19" s="32"/>
      <c r="S19" s="32"/>
      <c r="T19" s="61"/>
      <c r="U19" s="61"/>
      <c r="V19" s="32"/>
      <c r="W19" s="32"/>
      <c r="X19" s="61"/>
      <c r="Y19" s="61"/>
      <c r="Z19" s="32"/>
      <c r="AA19" s="32"/>
      <c r="AB19" s="104"/>
      <c r="AC19" s="114" t="s">
        <v>5</v>
      </c>
      <c r="AD19" s="172">
        <v>437.99</v>
      </c>
    </row>
    <row r="20" spans="1:30" x14ac:dyDescent="0.3">
      <c r="A20" s="11" t="s">
        <v>64</v>
      </c>
      <c r="B20" s="25">
        <f>SUM(B18:B19)</f>
        <v>485.41</v>
      </c>
      <c r="C20" s="162">
        <f>SUM(B20/12)</f>
        <v>40.450833333333335</v>
      </c>
      <c r="D20" s="61"/>
      <c r="E20" s="61"/>
      <c r="F20" s="32"/>
      <c r="G20" s="32"/>
      <c r="H20" s="61"/>
      <c r="I20" s="61"/>
      <c r="J20" s="32"/>
      <c r="K20" s="32"/>
      <c r="L20" s="61"/>
      <c r="M20" s="61"/>
      <c r="N20" s="32"/>
      <c r="O20" s="32"/>
      <c r="P20" s="61"/>
      <c r="Q20" s="200"/>
      <c r="R20" s="32"/>
      <c r="S20" s="32"/>
      <c r="T20" s="61"/>
      <c r="U20" s="61"/>
      <c r="V20" s="32"/>
      <c r="W20" s="32"/>
      <c r="X20" s="61"/>
      <c r="Y20" s="61"/>
      <c r="Z20" s="32"/>
      <c r="AA20" s="32"/>
      <c r="AB20" s="104"/>
      <c r="AC20" s="118" t="s">
        <v>51</v>
      </c>
      <c r="AD20" s="25">
        <f>SUM(AD18:AD19)</f>
        <v>485.41</v>
      </c>
    </row>
    <row r="21" spans="1:30" x14ac:dyDescent="0.3">
      <c r="A21" s="11" t="s">
        <v>91</v>
      </c>
      <c r="B21" s="25">
        <f>SUM(B20/52/9)</f>
        <v>1.0372008547008549</v>
      </c>
      <c r="C21" s="152"/>
      <c r="D21" s="61"/>
      <c r="E21" s="61"/>
      <c r="F21" s="32"/>
      <c r="G21" s="32"/>
      <c r="H21" s="61"/>
      <c r="I21" s="61"/>
      <c r="J21" s="32"/>
      <c r="K21" s="32"/>
      <c r="L21" s="61"/>
      <c r="M21" s="61"/>
      <c r="N21" s="32"/>
      <c r="O21" s="32"/>
      <c r="P21" s="61"/>
      <c r="Q21" s="200"/>
      <c r="R21" s="32"/>
      <c r="S21" s="32"/>
      <c r="T21" s="61"/>
      <c r="U21" s="61"/>
      <c r="V21" s="32"/>
      <c r="W21" s="32"/>
      <c r="X21" s="61"/>
      <c r="Y21" s="61"/>
      <c r="Z21" s="32"/>
      <c r="AA21" s="32"/>
      <c r="AB21" s="104"/>
      <c r="AC21" s="119" t="s">
        <v>95</v>
      </c>
      <c r="AD21" s="194">
        <f>SUM(AD20/9/52)</f>
        <v>1.0372008547008547</v>
      </c>
    </row>
    <row r="22" spans="1:30" x14ac:dyDescent="0.3">
      <c r="A22" s="11"/>
      <c r="B22" s="25"/>
      <c r="C22" s="152"/>
      <c r="D22" s="61"/>
      <c r="E22" s="61"/>
      <c r="F22" s="32"/>
      <c r="G22" s="32"/>
      <c r="H22" s="61"/>
      <c r="I22" s="61"/>
      <c r="J22" s="32"/>
      <c r="K22" s="32"/>
      <c r="L22" s="61"/>
      <c r="M22" s="61"/>
      <c r="N22" s="32"/>
      <c r="O22" s="32"/>
      <c r="P22" s="61"/>
      <c r="Q22" s="200"/>
      <c r="R22" s="32"/>
      <c r="S22" s="32"/>
      <c r="T22" s="61"/>
      <c r="U22" s="61"/>
      <c r="V22" s="32"/>
      <c r="W22" s="32"/>
      <c r="X22" s="61"/>
      <c r="Y22" s="61"/>
      <c r="Z22" s="32"/>
      <c r="AA22" s="32"/>
      <c r="AB22" s="104"/>
      <c r="AC22" s="119"/>
      <c r="AD22" s="172"/>
    </row>
    <row r="23" spans="1:30" x14ac:dyDescent="0.3">
      <c r="A23" s="11" t="s">
        <v>42</v>
      </c>
      <c r="B23" s="25"/>
      <c r="C23" s="96"/>
      <c r="D23" s="61"/>
      <c r="E23" s="61"/>
      <c r="F23" s="32"/>
      <c r="G23" s="32"/>
      <c r="H23" s="61"/>
      <c r="I23" s="61"/>
      <c r="J23" s="32"/>
      <c r="K23" s="32"/>
      <c r="L23" s="61"/>
      <c r="M23" s="61"/>
      <c r="N23" s="32"/>
      <c r="O23" s="32"/>
      <c r="P23" s="61"/>
      <c r="Q23" s="200"/>
      <c r="R23" s="32"/>
      <c r="S23" s="32"/>
      <c r="T23" s="61"/>
      <c r="U23" s="61"/>
      <c r="V23" s="32"/>
      <c r="W23" s="32"/>
      <c r="X23" s="61"/>
      <c r="Y23" s="61"/>
      <c r="Z23" s="32"/>
      <c r="AA23" s="32"/>
      <c r="AB23" s="104"/>
      <c r="AC23" s="119"/>
      <c r="AD23" s="172"/>
    </row>
    <row r="24" spans="1:30" x14ac:dyDescent="0.3">
      <c r="A24" s="18"/>
      <c r="B24" s="25"/>
      <c r="C24" s="85"/>
      <c r="D24" s="61"/>
      <c r="E24" s="48"/>
      <c r="F24" s="32"/>
      <c r="G24" s="37"/>
      <c r="H24" s="54"/>
      <c r="I24" s="54"/>
      <c r="J24" s="25"/>
      <c r="K24" s="96"/>
      <c r="L24" s="80"/>
      <c r="M24" s="75"/>
      <c r="N24" s="96"/>
      <c r="O24" s="96"/>
      <c r="P24" s="75"/>
      <c r="Q24" s="201"/>
      <c r="R24" s="96"/>
      <c r="S24" s="96"/>
      <c r="T24" s="77"/>
      <c r="U24" s="77"/>
      <c r="V24" s="27"/>
      <c r="W24" s="172"/>
      <c r="X24" s="77"/>
      <c r="Y24" s="77"/>
      <c r="Z24" s="27"/>
      <c r="AA24" s="109"/>
      <c r="AB24" s="104"/>
      <c r="AC24" s="120"/>
      <c r="AD24" s="172"/>
    </row>
    <row r="25" spans="1:30" x14ac:dyDescent="0.3">
      <c r="A25" s="17"/>
      <c r="B25" s="25"/>
      <c r="C25" s="85"/>
      <c r="D25" s="61"/>
      <c r="E25" s="48"/>
      <c r="F25" s="32"/>
      <c r="G25" s="92"/>
      <c r="H25" s="55"/>
      <c r="I25" s="55"/>
      <c r="J25" s="25"/>
      <c r="K25" s="96"/>
      <c r="L25" s="80"/>
      <c r="M25" s="75"/>
      <c r="N25" s="96"/>
      <c r="O25" s="96"/>
      <c r="P25" s="75"/>
      <c r="Q25" s="201"/>
      <c r="R25" s="96"/>
      <c r="S25" s="96"/>
      <c r="T25" s="77"/>
      <c r="U25" s="77"/>
      <c r="V25" s="27"/>
      <c r="W25" s="172"/>
      <c r="X25" s="77"/>
      <c r="Y25" s="77"/>
      <c r="Z25" s="27"/>
      <c r="AA25" s="109"/>
      <c r="AB25" s="104"/>
      <c r="AC25" s="120"/>
      <c r="AD25" s="172"/>
    </row>
    <row r="26" spans="1:30" x14ac:dyDescent="0.3">
      <c r="A26" s="10"/>
      <c r="B26" s="22"/>
      <c r="C26" s="82"/>
      <c r="D26" s="59"/>
      <c r="E26" s="46"/>
      <c r="F26" s="29"/>
      <c r="G26" s="90"/>
      <c r="H26" s="51"/>
      <c r="I26" s="53"/>
      <c r="J26" s="21"/>
      <c r="K26" s="95"/>
      <c r="L26" s="79"/>
      <c r="M26" s="73"/>
      <c r="N26" s="95"/>
      <c r="O26" s="95"/>
      <c r="P26" s="73"/>
      <c r="Q26" s="199"/>
      <c r="R26" s="95"/>
      <c r="S26" s="95"/>
      <c r="T26" s="76"/>
      <c r="U26" s="76"/>
      <c r="V26" s="97"/>
      <c r="W26" s="185"/>
      <c r="X26" s="76"/>
      <c r="Y26" s="76"/>
      <c r="Z26" s="97"/>
      <c r="AA26" s="81"/>
      <c r="AB26" s="104"/>
      <c r="AC26" s="121"/>
      <c r="AD26" s="172"/>
    </row>
    <row r="27" spans="1:30" x14ac:dyDescent="0.3">
      <c r="A27" s="155" t="s">
        <v>57</v>
      </c>
      <c r="B27" s="21"/>
      <c r="C27" s="82"/>
      <c r="D27" s="59"/>
      <c r="E27" s="46"/>
      <c r="F27" s="29"/>
      <c r="G27" s="90"/>
      <c r="H27" s="51"/>
      <c r="I27" s="53"/>
      <c r="J27" s="21"/>
      <c r="K27" s="95"/>
      <c r="L27" s="79"/>
      <c r="M27" s="73"/>
      <c r="N27" s="95"/>
      <c r="O27" s="95"/>
      <c r="P27" s="73"/>
      <c r="Q27" s="199"/>
      <c r="R27" s="95"/>
      <c r="S27" s="95"/>
      <c r="T27" s="76"/>
      <c r="U27" s="76"/>
      <c r="V27" s="97"/>
      <c r="W27" s="185"/>
      <c r="X27" s="76"/>
      <c r="Y27" s="76"/>
      <c r="Z27" s="97"/>
      <c r="AA27" s="81"/>
      <c r="AB27" s="104"/>
      <c r="AC27" s="122" t="s">
        <v>11</v>
      </c>
      <c r="AD27" s="172"/>
    </row>
    <row r="28" spans="1:30" x14ac:dyDescent="0.3">
      <c r="A28" s="153" t="s">
        <v>55</v>
      </c>
      <c r="B28" s="154"/>
      <c r="C28" s="82"/>
      <c r="D28" s="59"/>
      <c r="E28" s="46"/>
      <c r="F28" s="29"/>
      <c r="G28" s="90"/>
      <c r="H28" s="51"/>
      <c r="I28" s="53"/>
      <c r="J28" s="21"/>
      <c r="K28" s="95"/>
      <c r="L28" s="79"/>
      <c r="M28" s="73"/>
      <c r="N28" s="95"/>
      <c r="O28" s="95"/>
      <c r="P28" s="73"/>
      <c r="Q28" s="199"/>
      <c r="R28" s="95"/>
      <c r="S28" s="95"/>
      <c r="T28" s="76"/>
      <c r="U28" s="76"/>
      <c r="V28" s="97"/>
      <c r="W28" s="185"/>
      <c r="X28" s="76"/>
      <c r="Y28" s="76"/>
      <c r="Z28" s="97"/>
      <c r="AA28" s="81"/>
      <c r="AB28" s="104"/>
      <c r="AC28" s="121" t="s">
        <v>6</v>
      </c>
      <c r="AD28" s="172">
        <v>500</v>
      </c>
    </row>
    <row r="29" spans="1:30" x14ac:dyDescent="0.3">
      <c r="A29" s="153" t="s">
        <v>56</v>
      </c>
      <c r="B29" s="154">
        <v>500</v>
      </c>
      <c r="C29" s="82"/>
      <c r="D29" s="59"/>
      <c r="E29" s="46"/>
      <c r="F29" s="29"/>
      <c r="G29" s="90"/>
      <c r="H29" s="51"/>
      <c r="I29" s="53"/>
      <c r="J29" s="21"/>
      <c r="K29" s="95"/>
      <c r="L29" s="79"/>
      <c r="M29" s="73"/>
      <c r="N29" s="95"/>
      <c r="O29" s="95"/>
      <c r="P29" s="73"/>
      <c r="Q29" s="199"/>
      <c r="R29" s="95"/>
      <c r="S29" s="95"/>
      <c r="T29" s="76"/>
      <c r="U29" s="76"/>
      <c r="V29" s="97"/>
      <c r="W29" s="185"/>
      <c r="X29" s="76"/>
      <c r="Y29" s="76"/>
      <c r="Z29" s="97"/>
      <c r="AA29" s="81"/>
      <c r="AB29" s="104"/>
      <c r="AC29" s="121" t="s">
        <v>8</v>
      </c>
      <c r="AD29" s="172"/>
    </row>
    <row r="30" spans="1:30" ht="15" thickBot="1" x14ac:dyDescent="0.35">
      <c r="A30" s="36" t="s">
        <v>72</v>
      </c>
      <c r="B30" s="23">
        <f>SUM(B28:B29)</f>
        <v>500</v>
      </c>
      <c r="C30" s="82"/>
      <c r="D30" s="59"/>
      <c r="E30" s="46"/>
      <c r="F30" s="29"/>
      <c r="G30" s="90"/>
      <c r="H30" s="51"/>
      <c r="I30" s="53"/>
      <c r="J30" s="21"/>
      <c r="K30" s="95"/>
      <c r="L30" s="79"/>
      <c r="M30" s="73"/>
      <c r="N30" s="95"/>
      <c r="O30" s="95"/>
      <c r="P30" s="73"/>
      <c r="Q30" s="199"/>
      <c r="R30" s="95"/>
      <c r="S30" s="95"/>
      <c r="T30" s="76"/>
      <c r="U30" s="76"/>
      <c r="V30" s="97"/>
      <c r="W30" s="185"/>
      <c r="X30" s="76"/>
      <c r="Y30" s="76"/>
      <c r="Z30" s="97"/>
      <c r="AA30" s="81"/>
      <c r="AB30" s="104"/>
      <c r="AC30" s="121"/>
      <c r="AD30" s="172"/>
    </row>
    <row r="31" spans="1:30" x14ac:dyDescent="0.3">
      <c r="A31" s="11"/>
      <c r="B31" s="26"/>
      <c r="C31" s="86">
        <f>SUM(B28:B29)</f>
        <v>500</v>
      </c>
      <c r="D31" s="43"/>
      <c r="E31" s="45"/>
      <c r="F31" s="28"/>
      <c r="G31" s="65"/>
      <c r="H31" s="53"/>
      <c r="I31" s="53"/>
      <c r="J31" s="21"/>
      <c r="K31" s="97"/>
      <c r="L31" s="50"/>
      <c r="M31" s="76"/>
      <c r="N31" s="97"/>
      <c r="O31" s="97"/>
      <c r="P31" s="76"/>
      <c r="Q31" s="202"/>
      <c r="R31" s="97"/>
      <c r="S31" s="97"/>
      <c r="T31" s="76"/>
      <c r="U31" s="76"/>
      <c r="V31" s="97"/>
      <c r="W31" s="185"/>
      <c r="X31" s="76"/>
      <c r="Y31" s="76"/>
      <c r="Z31" s="97"/>
      <c r="AA31" s="81"/>
      <c r="AB31" s="104"/>
      <c r="AC31" s="123" t="s">
        <v>7</v>
      </c>
      <c r="AD31" s="25">
        <f>'2020'!$AA$49</f>
        <v>620.54999999999995</v>
      </c>
    </row>
    <row r="32" spans="1:30" s="12" customFormat="1" x14ac:dyDescent="0.3">
      <c r="A32" s="19" t="s">
        <v>9</v>
      </c>
      <c r="B32" s="27"/>
      <c r="C32" s="37"/>
      <c r="D32" s="64"/>
      <c r="E32" s="44"/>
      <c r="F32" s="33"/>
      <c r="G32" s="37">
        <v>100</v>
      </c>
      <c r="H32" s="54"/>
      <c r="I32" s="54"/>
      <c r="J32" s="25"/>
      <c r="K32" s="27"/>
      <c r="L32" s="64"/>
      <c r="M32" s="64"/>
      <c r="N32" s="27"/>
      <c r="O32" s="27"/>
      <c r="P32" s="64"/>
      <c r="Q32" s="203"/>
      <c r="R32" s="27"/>
      <c r="S32" s="27"/>
      <c r="T32" s="64"/>
      <c r="U32" s="64"/>
      <c r="V32" s="27"/>
      <c r="W32" s="172"/>
      <c r="X32" s="64"/>
      <c r="Y32" s="64"/>
      <c r="Z32" s="27"/>
      <c r="AA32" s="109"/>
      <c r="AB32" s="106"/>
      <c r="AC32" s="118" t="s">
        <v>9</v>
      </c>
      <c r="AD32" s="172">
        <f>SUM(B32:AA32)</f>
        <v>100</v>
      </c>
    </row>
    <row r="33" spans="1:31" s="12" customFormat="1" x14ac:dyDescent="0.3">
      <c r="A33" s="19" t="s">
        <v>88</v>
      </c>
      <c r="B33" s="27"/>
      <c r="C33" s="37"/>
      <c r="D33" s="64"/>
      <c r="E33" s="44"/>
      <c r="F33" s="33"/>
      <c r="G33" s="37"/>
      <c r="H33" s="54"/>
      <c r="J33" s="25"/>
      <c r="K33" s="25">
        <v>100</v>
      </c>
      <c r="L33" s="64"/>
      <c r="M33" s="64"/>
      <c r="N33" s="27"/>
      <c r="O33" s="27"/>
      <c r="P33" s="64"/>
      <c r="Q33" s="203"/>
      <c r="R33" s="27"/>
      <c r="S33" s="27"/>
      <c r="T33" s="64"/>
      <c r="U33" s="64"/>
      <c r="V33" s="27"/>
      <c r="W33" s="172"/>
      <c r="X33" s="64"/>
      <c r="Y33" s="64"/>
      <c r="Z33" s="27"/>
      <c r="AA33" s="109"/>
      <c r="AB33" s="106"/>
      <c r="AC33" s="118"/>
      <c r="AD33" s="172"/>
    </row>
    <row r="34" spans="1:31" s="12" customFormat="1" x14ac:dyDescent="0.3">
      <c r="A34" s="19" t="s">
        <v>68</v>
      </c>
      <c r="B34" s="27"/>
      <c r="C34" s="37"/>
      <c r="D34" s="64"/>
      <c r="E34" s="44"/>
      <c r="F34" s="33"/>
      <c r="G34" s="37">
        <v>30</v>
      </c>
      <c r="H34" s="54"/>
      <c r="I34" s="54"/>
      <c r="J34" s="25"/>
      <c r="K34" s="27"/>
      <c r="L34" s="64"/>
      <c r="M34" s="64"/>
      <c r="N34" s="27"/>
      <c r="O34" s="27"/>
      <c r="P34" s="64"/>
      <c r="Q34" s="203"/>
      <c r="R34" s="27"/>
      <c r="S34" s="27"/>
      <c r="T34" s="64"/>
      <c r="U34" s="64"/>
      <c r="V34" s="27"/>
      <c r="W34" s="172"/>
      <c r="X34" s="64"/>
      <c r="Y34" s="64"/>
      <c r="Z34" s="27"/>
      <c r="AA34" s="109"/>
      <c r="AB34" s="106"/>
      <c r="AC34" s="118" t="s">
        <v>96</v>
      </c>
      <c r="AD34" s="172">
        <f>SUM(B34:AA34)</f>
        <v>30</v>
      </c>
    </row>
    <row r="35" spans="1:31" s="12" customFormat="1" x14ac:dyDescent="0.3">
      <c r="A35" s="19" t="s">
        <v>74</v>
      </c>
      <c r="B35" s="27"/>
      <c r="C35" s="37"/>
      <c r="D35" s="64"/>
      <c r="E35" s="44"/>
      <c r="F35" s="33"/>
      <c r="G35" s="37"/>
      <c r="H35" s="54"/>
      <c r="I35" s="54"/>
      <c r="J35" s="25"/>
      <c r="K35" s="98"/>
      <c r="L35" s="64"/>
      <c r="M35" s="64"/>
      <c r="N35" s="27"/>
      <c r="O35" s="27"/>
      <c r="P35" s="64"/>
      <c r="Q35" s="203"/>
      <c r="R35" s="27"/>
      <c r="S35" s="27"/>
      <c r="T35" s="64"/>
      <c r="U35" s="64"/>
      <c r="V35" s="27"/>
      <c r="W35" s="14"/>
      <c r="X35" s="64"/>
      <c r="Y35" s="176"/>
      <c r="Z35" s="27"/>
      <c r="AA35" s="109"/>
      <c r="AB35" s="106"/>
      <c r="AC35" s="118" t="s">
        <v>67</v>
      </c>
      <c r="AD35" s="172">
        <f>SUM(B35:AA35)</f>
        <v>0</v>
      </c>
    </row>
    <row r="36" spans="1:31" s="13" customFormat="1" x14ac:dyDescent="0.3">
      <c r="A36" s="175" t="s">
        <v>63</v>
      </c>
      <c r="B36" s="172"/>
      <c r="C36" s="87"/>
      <c r="D36" s="176"/>
      <c r="E36" s="44"/>
      <c r="F36" s="33"/>
      <c r="G36" s="184"/>
      <c r="H36" s="56"/>
      <c r="I36" s="193">
        <v>15.9</v>
      </c>
      <c r="J36" s="25"/>
      <c r="K36" s="177">
        <v>116.19</v>
      </c>
      <c r="L36" s="178"/>
      <c r="M36" s="178"/>
      <c r="N36" s="179"/>
      <c r="O36" s="179"/>
      <c r="P36" s="178"/>
      <c r="Q36" s="56">
        <v>2.2999999999999998</v>
      </c>
      <c r="R36" s="25"/>
      <c r="S36" s="25">
        <v>3.18</v>
      </c>
      <c r="T36" s="54"/>
      <c r="U36" s="54">
        <v>220.82</v>
      </c>
      <c r="V36" s="172"/>
      <c r="W36" s="172">
        <v>1.76</v>
      </c>
      <c r="X36" s="176"/>
      <c r="Y36" s="176">
        <v>7.59</v>
      </c>
      <c r="Z36" s="172"/>
      <c r="AA36" s="181"/>
      <c r="AB36" s="106"/>
      <c r="AC36" s="182" t="s">
        <v>66</v>
      </c>
      <c r="AD36" s="172">
        <f>SUM(B36:AA36)</f>
        <v>367.73999999999995</v>
      </c>
    </row>
    <row r="37" spans="1:31" s="13" customFormat="1" x14ac:dyDescent="0.3">
      <c r="A37" s="175" t="s">
        <v>63</v>
      </c>
      <c r="B37" s="172"/>
      <c r="C37" s="87"/>
      <c r="D37" s="176"/>
      <c r="E37" s="44"/>
      <c r="F37" s="33"/>
      <c r="G37" s="209"/>
      <c r="H37" s="56"/>
      <c r="I37" s="209"/>
      <c r="J37" s="25"/>
      <c r="K37" s="177"/>
      <c r="L37" s="178"/>
      <c r="M37" s="178"/>
      <c r="N37" s="179"/>
      <c r="O37" s="179"/>
      <c r="P37" s="178"/>
      <c r="Q37" s="56"/>
      <c r="R37" s="25"/>
      <c r="S37" s="25"/>
      <c r="T37" s="54"/>
      <c r="U37" s="54">
        <v>17.7</v>
      </c>
      <c r="V37" s="172"/>
      <c r="W37" s="172">
        <v>437.99</v>
      </c>
      <c r="X37" s="176"/>
      <c r="Y37" s="176"/>
      <c r="Z37" s="172"/>
      <c r="AA37" s="181"/>
      <c r="AB37" s="106"/>
      <c r="AC37" s="182" t="s">
        <v>66</v>
      </c>
      <c r="AD37" s="172">
        <f>SUM(B37:AA37)</f>
        <v>455.69</v>
      </c>
    </row>
    <row r="38" spans="1:31" s="13" customFormat="1" x14ac:dyDescent="0.3">
      <c r="A38" s="175" t="s">
        <v>92</v>
      </c>
      <c r="B38" s="172"/>
      <c r="C38" s="87"/>
      <c r="D38" s="176"/>
      <c r="E38" s="44"/>
      <c r="F38" s="33"/>
      <c r="G38" s="37"/>
      <c r="H38" s="54"/>
      <c r="I38" s="54"/>
      <c r="J38" s="25"/>
      <c r="K38" s="172">
        <v>1.1499999999999999</v>
      </c>
      <c r="L38" s="176"/>
      <c r="M38" s="176">
        <v>1.1499999999999999</v>
      </c>
      <c r="N38" s="172"/>
      <c r="O38" s="25">
        <v>4.33</v>
      </c>
      <c r="P38" s="176"/>
      <c r="Q38" s="54">
        <v>14.4</v>
      </c>
      <c r="R38" s="172"/>
      <c r="S38" s="172"/>
      <c r="T38" s="176"/>
      <c r="U38" s="176"/>
      <c r="V38" s="172"/>
      <c r="W38" s="172"/>
      <c r="X38" s="176"/>
      <c r="Y38" s="176"/>
      <c r="Z38" s="172"/>
      <c r="AA38" s="181"/>
      <c r="AB38" s="106"/>
      <c r="AC38" s="183" t="s">
        <v>93</v>
      </c>
      <c r="AD38" s="172">
        <f>SUM(C38:AA38)</f>
        <v>21.03</v>
      </c>
    </row>
    <row r="39" spans="1:31" s="12" customFormat="1" x14ac:dyDescent="0.3">
      <c r="A39" s="144"/>
      <c r="B39" s="97"/>
      <c r="C39" s="89"/>
      <c r="D39" s="50"/>
      <c r="E39" s="45"/>
      <c r="F39" s="28"/>
      <c r="G39" s="65"/>
      <c r="H39" s="53"/>
      <c r="I39" s="53"/>
      <c r="J39" s="21"/>
      <c r="K39" s="97"/>
      <c r="L39" s="50"/>
      <c r="M39" s="50"/>
      <c r="N39" s="97"/>
      <c r="O39" s="97"/>
      <c r="P39" s="50"/>
      <c r="Q39" s="204"/>
      <c r="R39" s="97"/>
      <c r="S39" s="97"/>
      <c r="T39" s="50"/>
      <c r="U39" s="50"/>
      <c r="V39" s="97"/>
      <c r="W39" s="185"/>
      <c r="X39" s="50"/>
      <c r="Y39" s="50"/>
      <c r="Z39" s="97"/>
      <c r="AA39" s="81"/>
      <c r="AB39" s="106"/>
      <c r="AC39" s="136" t="s">
        <v>69</v>
      </c>
      <c r="AD39" s="25">
        <f>SUM(AD32:AD38)</f>
        <v>974.45999999999992</v>
      </c>
    </row>
    <row r="40" spans="1:31" s="12" customFormat="1" x14ac:dyDescent="0.3">
      <c r="A40" s="144" t="s">
        <v>23</v>
      </c>
      <c r="B40" s="97"/>
      <c r="C40" s="89"/>
      <c r="D40" s="50"/>
      <c r="E40" s="45"/>
      <c r="F40" s="28"/>
      <c r="G40" s="65"/>
      <c r="H40" s="53"/>
      <c r="I40" s="53"/>
      <c r="J40" s="21"/>
      <c r="K40" s="97"/>
      <c r="L40" s="50"/>
      <c r="M40" s="50"/>
      <c r="N40" s="97"/>
      <c r="O40" s="97"/>
      <c r="P40" s="50"/>
      <c r="Q40" s="204"/>
      <c r="R40" s="97"/>
      <c r="S40" s="97"/>
      <c r="T40" s="50"/>
      <c r="U40" s="50"/>
      <c r="V40" s="97"/>
      <c r="W40" s="185"/>
      <c r="X40" s="50"/>
      <c r="Y40" s="50"/>
      <c r="Z40" s="97"/>
      <c r="AA40" s="81"/>
      <c r="AB40" s="106"/>
      <c r="AC40" s="136" t="s">
        <v>23</v>
      </c>
      <c r="AD40" s="172"/>
    </row>
    <row r="41" spans="1:31" s="12" customFormat="1" x14ac:dyDescent="0.3">
      <c r="A41" s="102"/>
      <c r="B41" s="27"/>
      <c r="C41" s="33"/>
      <c r="D41" s="64"/>
      <c r="E41" s="62"/>
      <c r="F41" s="33"/>
      <c r="G41" s="25"/>
      <c r="H41" s="54"/>
      <c r="I41" s="54"/>
      <c r="J41" s="25"/>
      <c r="K41" s="27"/>
      <c r="L41" s="64"/>
      <c r="M41" s="64"/>
      <c r="N41" s="27"/>
      <c r="O41" s="27"/>
      <c r="P41" s="64"/>
      <c r="Q41" s="203"/>
      <c r="R41" s="27"/>
      <c r="S41" s="27"/>
      <c r="T41" s="64"/>
      <c r="U41" s="64"/>
      <c r="V41" s="27"/>
      <c r="W41" s="172"/>
      <c r="X41" s="64"/>
      <c r="Y41" s="64"/>
      <c r="Z41" s="27"/>
      <c r="AA41" s="27"/>
      <c r="AB41" s="106"/>
      <c r="AC41" s="136"/>
      <c r="AD41" s="172"/>
    </row>
    <row r="42" spans="1:31" x14ac:dyDescent="0.3">
      <c r="A42" s="103"/>
      <c r="B42" s="25"/>
      <c r="C42" s="27"/>
      <c r="D42" s="62"/>
      <c r="E42" s="62"/>
      <c r="F42" s="33"/>
      <c r="G42" s="25"/>
      <c r="H42" s="54"/>
      <c r="I42" s="54"/>
      <c r="J42" s="25"/>
      <c r="K42" s="27"/>
      <c r="L42" s="64"/>
      <c r="M42" s="77"/>
      <c r="N42" s="27"/>
      <c r="O42" s="27"/>
      <c r="P42" s="77"/>
      <c r="Q42" s="205"/>
      <c r="R42" s="27"/>
      <c r="S42" s="27"/>
      <c r="T42" s="77"/>
      <c r="U42" s="77"/>
      <c r="V42" s="27"/>
      <c r="W42" s="172"/>
      <c r="X42" s="77"/>
      <c r="Y42" s="77"/>
      <c r="Z42" s="27"/>
      <c r="AA42" s="27"/>
      <c r="AB42" s="104"/>
      <c r="AC42" s="136"/>
      <c r="AD42" s="172"/>
    </row>
    <row r="43" spans="1:31" x14ac:dyDescent="0.3">
      <c r="A43" s="103"/>
      <c r="B43" s="25"/>
      <c r="C43" s="27"/>
      <c r="D43" s="147"/>
      <c r="E43" s="147"/>
      <c r="F43" s="148"/>
      <c r="G43" s="25"/>
      <c r="H43" s="54"/>
      <c r="I43" s="54"/>
      <c r="J43" s="25"/>
      <c r="K43" s="149"/>
      <c r="L43" s="150"/>
      <c r="M43" s="151"/>
      <c r="N43" s="27"/>
      <c r="O43" s="27"/>
      <c r="P43" s="77"/>
      <c r="Q43" s="205"/>
      <c r="R43" s="27"/>
      <c r="S43" s="27"/>
      <c r="T43" s="77"/>
      <c r="U43" s="77"/>
      <c r="V43" s="27"/>
      <c r="W43" s="172"/>
      <c r="X43" s="77"/>
      <c r="Y43" s="77"/>
      <c r="Z43" s="27"/>
      <c r="AA43" s="27"/>
      <c r="AB43" s="104"/>
      <c r="AC43" s="136"/>
      <c r="AD43" s="172"/>
    </row>
    <row r="44" spans="1:31" x14ac:dyDescent="0.3">
      <c r="A44" s="141" t="s">
        <v>76</v>
      </c>
      <c r="B44" s="24"/>
      <c r="C44" s="24"/>
      <c r="D44" s="63"/>
      <c r="E44" s="49"/>
      <c r="F44" s="34"/>
      <c r="G44" s="93"/>
      <c r="H44" s="57"/>
      <c r="I44" s="57"/>
      <c r="J44" s="24"/>
      <c r="K44" s="99"/>
      <c r="L44" s="145"/>
      <c r="M44" s="146"/>
      <c r="N44" s="99"/>
      <c r="O44" s="99"/>
      <c r="P44" s="78"/>
      <c r="Q44" s="206"/>
      <c r="R44" s="99"/>
      <c r="S44" s="99"/>
      <c r="T44" s="78"/>
      <c r="U44" s="78"/>
      <c r="V44" s="99"/>
      <c r="W44" s="171"/>
      <c r="X44" s="78"/>
      <c r="Y44" s="78"/>
      <c r="Z44" s="99"/>
      <c r="AA44" s="88"/>
      <c r="AB44" s="104"/>
      <c r="AC44" s="118" t="s">
        <v>26</v>
      </c>
      <c r="AD44" s="172">
        <f>SUM(B44:AA44)</f>
        <v>0</v>
      </c>
    </row>
    <row r="45" spans="1:31" x14ac:dyDescent="0.3">
      <c r="A45" s="20" t="s">
        <v>20</v>
      </c>
      <c r="B45" s="25"/>
      <c r="C45" s="37"/>
      <c r="D45" s="62"/>
      <c r="E45" s="44"/>
      <c r="F45" s="33"/>
      <c r="G45" s="37"/>
      <c r="H45" s="54"/>
      <c r="I45" s="54"/>
      <c r="J45" s="25"/>
      <c r="K45" s="27"/>
      <c r="L45" s="64"/>
      <c r="M45" s="77"/>
      <c r="N45" s="27"/>
      <c r="O45" s="27"/>
      <c r="P45" s="77"/>
      <c r="Q45" s="205"/>
      <c r="R45" s="27"/>
      <c r="S45" s="27"/>
      <c r="T45" s="77"/>
      <c r="U45" s="77"/>
      <c r="V45" s="27"/>
      <c r="W45" s="172"/>
      <c r="X45" s="77"/>
      <c r="Y45" s="77"/>
      <c r="Z45" s="27"/>
      <c r="AA45" s="109"/>
      <c r="AB45" s="104"/>
      <c r="AC45" s="118" t="s">
        <v>20</v>
      </c>
      <c r="AD45" s="172">
        <f>SUM(B45:AA45)</f>
        <v>0</v>
      </c>
    </row>
    <row r="46" spans="1:31" x14ac:dyDescent="0.3">
      <c r="A46" s="11"/>
      <c r="B46" s="21"/>
      <c r="C46" s="81"/>
      <c r="D46" s="43"/>
      <c r="E46" s="45"/>
      <c r="F46" s="28"/>
      <c r="G46" s="65"/>
      <c r="H46" s="53"/>
      <c r="I46" s="53"/>
      <c r="J46" s="21"/>
      <c r="K46" s="97"/>
      <c r="L46" s="50"/>
      <c r="M46" s="76"/>
      <c r="N46" s="97"/>
      <c r="O46" s="97"/>
      <c r="P46" s="76"/>
      <c r="Q46" s="202"/>
      <c r="R46" s="97"/>
      <c r="S46" s="97"/>
      <c r="T46" s="76"/>
      <c r="U46" s="76"/>
      <c r="V46" s="97"/>
      <c r="W46" s="185"/>
      <c r="X46" s="76"/>
      <c r="Y46" s="76"/>
      <c r="Z46" s="97"/>
      <c r="AA46" s="94"/>
      <c r="AC46" s="124" t="s">
        <v>70</v>
      </c>
      <c r="AD46" s="22">
        <f>SUM(AD44:AD45)</f>
        <v>0</v>
      </c>
    </row>
    <row r="47" spans="1:31" ht="15" thickBot="1" x14ac:dyDescent="0.35">
      <c r="A47" s="127" t="s">
        <v>116</v>
      </c>
      <c r="B47" s="23"/>
      <c r="C47" s="35">
        <f>SUM(B13-C32-C35-C36-C38+B43+B45+B44)</f>
        <v>1036.48</v>
      </c>
      <c r="D47" s="240">
        <f>SUM(D13-E32-E35-E36-E38+D43+D45+D44)</f>
        <v>0</v>
      </c>
      <c r="E47" s="244"/>
      <c r="F47" s="240">
        <f>SUM(F13-G24-G32-G33-G34-G35-G36-G38+F41+F42+F43+F44+F45+F46)</f>
        <v>1025.02</v>
      </c>
      <c r="G47" s="244"/>
      <c r="H47" s="242">
        <f>SUM(H13-I24-I32-I34-I35-I36-I38+H41+H42+H43+H44+H45+H46)</f>
        <v>1104.58</v>
      </c>
      <c r="I47" s="248"/>
      <c r="J47" s="242">
        <f>SUM(J13-K24-K32-K33-K34-K35-K36-K38+J41+J42+J43+J44+J45+J46)</f>
        <v>738.4799999999999</v>
      </c>
      <c r="K47" s="248"/>
      <c r="L47" s="242">
        <f>SUM(L13-M24-M32-M33-M34-M35-M36-M38+L41+L42+L43+L44+L45+L46)</f>
        <v>992.68</v>
      </c>
      <c r="M47" s="248"/>
      <c r="N47" s="240">
        <f>SUM(N13-O24-O32-O33-O34-O35-O36-O38+N41+N42+N43+N44+N45+N46)</f>
        <v>1199.8600000000001</v>
      </c>
      <c r="O47" s="241"/>
      <c r="P47" s="242">
        <f>SUM(P13-Q24-Q32-Q33-Q34-Q35-Q36-Q38+P41+P42+P43+P44+P45+P46)</f>
        <v>1237.04</v>
      </c>
      <c r="Q47" s="243"/>
      <c r="R47" s="240">
        <f>SUM(R13-S24-S32-S33-S34-S35-S36-S38+R41+R42+R43+R44+R45+R46)</f>
        <v>1317.52</v>
      </c>
      <c r="S47" s="244"/>
      <c r="T47" s="242">
        <f>SUM(T13-U24-U32-U33-U34-U35-U36-U37-U38+T41+T42+T43+T44+T45+T46)</f>
        <v>1061.21</v>
      </c>
      <c r="U47" s="243"/>
      <c r="V47" s="240">
        <f>SUM(V13-W24-W32-W33-W34-W36-W37-W38+V41+V42+V43+V44+V45+V46)</f>
        <v>935.08999999999992</v>
      </c>
      <c r="W47" s="241"/>
      <c r="X47" s="262">
        <f>SUM(X13-Y24-Y32-Y33-Y34-Y36-Y37-Y38+X41+X42+X43+X44+X45+X46)</f>
        <v>1016.16</v>
      </c>
      <c r="Y47" s="263"/>
      <c r="Z47" s="240">
        <f>SUM(Z13-AA24-AA32-AA33-AA34-AA35-AA36-AA38+Z41+Z42+Z43+Z44+Z45+Z46)</f>
        <v>1120.55</v>
      </c>
      <c r="AA47" s="244"/>
      <c r="AB47" s="108"/>
      <c r="AC47" s="125" t="s">
        <v>104</v>
      </c>
      <c r="AD47" s="142">
        <f>'2020'!$Z$47</f>
        <v>1120.55</v>
      </c>
      <c r="AE47" s="39"/>
    </row>
    <row r="48" spans="1:31" x14ac:dyDescent="0.3">
      <c r="A48" s="128" t="s">
        <v>52</v>
      </c>
      <c r="B48" s="66">
        <v>1000</v>
      </c>
      <c r="C48" s="66">
        <v>500</v>
      </c>
      <c r="D48" s="66">
        <v>500</v>
      </c>
      <c r="E48" s="66">
        <v>500</v>
      </c>
      <c r="F48" s="66">
        <v>500</v>
      </c>
      <c r="G48" s="66">
        <v>500</v>
      </c>
      <c r="H48" s="66">
        <v>500</v>
      </c>
      <c r="I48" s="66">
        <v>500</v>
      </c>
      <c r="J48" s="66">
        <v>500</v>
      </c>
      <c r="K48" s="66">
        <v>500</v>
      </c>
      <c r="L48" s="66">
        <v>500</v>
      </c>
      <c r="M48" s="66">
        <v>500</v>
      </c>
      <c r="N48" s="66">
        <v>500</v>
      </c>
      <c r="O48" s="66">
        <v>500</v>
      </c>
      <c r="P48" s="66">
        <v>500</v>
      </c>
      <c r="Q48" s="66">
        <v>500</v>
      </c>
      <c r="R48" s="66">
        <v>500</v>
      </c>
      <c r="S48" s="66">
        <v>500</v>
      </c>
      <c r="T48" s="66">
        <v>500</v>
      </c>
      <c r="U48" s="66">
        <v>500</v>
      </c>
      <c r="V48" s="66">
        <v>500</v>
      </c>
      <c r="W48" s="66">
        <v>500</v>
      </c>
      <c r="X48" s="66">
        <v>500</v>
      </c>
      <c r="Y48" s="66">
        <v>500</v>
      </c>
      <c r="Z48" s="66">
        <v>500</v>
      </c>
      <c r="AA48" s="66">
        <v>500</v>
      </c>
      <c r="AB48" s="2"/>
      <c r="AC48" s="126" t="s">
        <v>105</v>
      </c>
      <c r="AD48" s="223">
        <v>500</v>
      </c>
    </row>
    <row r="49" spans="1:30" s="7" customFormat="1" ht="15" thickBot="1" x14ac:dyDescent="0.35">
      <c r="A49" s="137" t="s">
        <v>24</v>
      </c>
      <c r="B49" s="138"/>
      <c r="C49" s="138">
        <f>SUM(C47-L48)</f>
        <v>536.48</v>
      </c>
      <c r="D49" s="139"/>
      <c r="E49" s="192">
        <f>SUM(D47-E48)</f>
        <v>-500</v>
      </c>
      <c r="F49" s="138"/>
      <c r="G49" s="138">
        <f>SUM(F47-G48)</f>
        <v>525.02</v>
      </c>
      <c r="H49" s="138"/>
      <c r="I49" s="138">
        <f>SUM(H47-I48)</f>
        <v>604.57999999999993</v>
      </c>
      <c r="J49" s="138"/>
      <c r="K49" s="138">
        <f>SUM(J47-K48)</f>
        <v>238.4799999999999</v>
      </c>
      <c r="L49" s="138"/>
      <c r="M49" s="138">
        <f>SUM(L47-M48)</f>
        <v>492.67999999999995</v>
      </c>
      <c r="N49" s="138"/>
      <c r="O49" s="138">
        <f>SUM(N47-C48)</f>
        <v>699.86000000000013</v>
      </c>
      <c r="P49" s="138"/>
      <c r="Q49" s="138">
        <f>SUM(P47-Q48)</f>
        <v>737.04</v>
      </c>
      <c r="R49" s="138"/>
      <c r="S49" s="138">
        <f>SUM(R47-S48)</f>
        <v>817.52</v>
      </c>
      <c r="T49" s="138"/>
      <c r="U49" s="138">
        <f t="shared" ref="U49" si="1">SUM(T47-U48)</f>
        <v>561.21</v>
      </c>
      <c r="V49" s="138"/>
      <c r="W49" s="138">
        <f>SUM(V47-W48)</f>
        <v>435.08999999999992</v>
      </c>
      <c r="X49" s="138"/>
      <c r="Y49" s="138">
        <f t="shared" ref="Y49" si="2">SUM(X47-Y48)</f>
        <v>516.16</v>
      </c>
      <c r="Z49" s="138"/>
      <c r="AA49" s="138">
        <f t="shared" ref="AA49" si="3">SUM(Z47-AA48)</f>
        <v>620.54999999999995</v>
      </c>
      <c r="AB49" s="6"/>
      <c r="AC49" s="140" t="s">
        <v>24</v>
      </c>
      <c r="AD49" s="142">
        <f>'2020'!$AA$49</f>
        <v>620.54999999999995</v>
      </c>
    </row>
    <row r="51" spans="1:30" s="15" customFormat="1" x14ac:dyDescent="0.3">
      <c r="A51" s="215" t="s">
        <v>94</v>
      </c>
      <c r="B51" s="216"/>
      <c r="C51" s="218"/>
      <c r="D51" s="217"/>
      <c r="E51" s="217"/>
      <c r="F51" s="217"/>
      <c r="G51" s="218"/>
      <c r="H51" s="218"/>
      <c r="I51" s="216">
        <f>SUM(I49-G49)</f>
        <v>79.559999999999945</v>
      </c>
      <c r="J51" s="216"/>
      <c r="K51" s="215">
        <f>SUM(K49-I49)</f>
        <v>-366.1</v>
      </c>
      <c r="L51" s="218"/>
      <c r="M51" s="215">
        <f>SUM(M49-K49)</f>
        <v>254.20000000000005</v>
      </c>
      <c r="N51" s="218"/>
      <c r="O51" s="215">
        <f>SUM(O49-M49)</f>
        <v>207.18000000000018</v>
      </c>
      <c r="P51" s="215"/>
      <c r="Q51" s="212">
        <f>SUM(Q49-O49)</f>
        <v>37.179999999999836</v>
      </c>
      <c r="R51" s="212">
        <f t="shared" ref="R51:S51" si="4">SUM(R49-P49)</f>
        <v>0</v>
      </c>
      <c r="S51" s="212">
        <f t="shared" si="4"/>
        <v>80.480000000000018</v>
      </c>
      <c r="T51" s="212">
        <f t="shared" ref="T51" si="5">SUM(T49-R49)</f>
        <v>0</v>
      </c>
      <c r="U51" s="212">
        <f>SUM(U49-S49)</f>
        <v>-256.30999999999995</v>
      </c>
      <c r="V51" s="212">
        <f t="shared" ref="V51" si="6">SUM(V49-T49)</f>
        <v>0</v>
      </c>
      <c r="W51" s="212">
        <f t="shared" ref="W51" si="7">SUM(W49-U49)</f>
        <v>-126.12000000000012</v>
      </c>
      <c r="X51" s="212">
        <f t="shared" ref="X51" si="8">SUM(X49-V49)</f>
        <v>0</v>
      </c>
      <c r="Y51" s="212">
        <f t="shared" ref="Y51" si="9">SUM(Y49-W49)</f>
        <v>81.07000000000005</v>
      </c>
      <c r="AB51" s="1"/>
      <c r="AD51" s="207"/>
    </row>
    <row r="52" spans="1:30" x14ac:dyDescent="0.3">
      <c r="A52" s="158"/>
      <c r="B52" s="157"/>
      <c r="C52" s="163"/>
      <c r="D52" s="164"/>
      <c r="E52" s="164"/>
      <c r="Q52" s="222"/>
      <c r="AB52" s="3"/>
      <c r="AD52" s="3"/>
    </row>
    <row r="53" spans="1:30" x14ac:dyDescent="0.3">
      <c r="A53" s="40"/>
      <c r="B53" s="3"/>
      <c r="D53" s="3"/>
      <c r="E53" s="12"/>
      <c r="F53" s="3"/>
      <c r="Q53" s="222"/>
      <c r="W53" s="214"/>
      <c r="Y53" s="214"/>
      <c r="AB53" s="3"/>
      <c r="AC53" s="213"/>
      <c r="AD53" s="3"/>
    </row>
    <row r="54" spans="1:30" x14ac:dyDescent="0.3">
      <c r="A54" s="225"/>
      <c r="B54" s="158"/>
      <c r="D54" s="214"/>
      <c r="E54" s="13"/>
      <c r="F54" s="214"/>
      <c r="Q54" s="3"/>
      <c r="T54" s="214"/>
      <c r="AB54" s="3"/>
      <c r="AD54" s="3"/>
    </row>
    <row r="55" spans="1:30" x14ac:dyDescent="0.3">
      <c r="A55" s="225"/>
      <c r="B55" s="158"/>
      <c r="D55" s="214"/>
      <c r="E55" s="13"/>
      <c r="F55" s="214"/>
      <c r="Q55" s="222"/>
      <c r="AB55" s="3"/>
      <c r="AD55" s="3"/>
    </row>
    <row r="56" spans="1:30" x14ac:dyDescent="0.3">
      <c r="A56" s="225"/>
      <c r="B56" s="158"/>
      <c r="D56" s="214"/>
      <c r="E56" s="13"/>
      <c r="F56" s="214"/>
      <c r="AB56" s="3"/>
      <c r="AD56" s="3"/>
    </row>
    <row r="57" spans="1:30" x14ac:dyDescent="0.3">
      <c r="A57" s="225"/>
      <c r="B57" s="158"/>
      <c r="D57" s="214"/>
      <c r="E57" s="13"/>
      <c r="F57" s="214"/>
      <c r="AB57" s="3"/>
      <c r="AD57" s="3"/>
    </row>
    <row r="58" spans="1:30" x14ac:dyDescent="0.3">
      <c r="A58" s="225"/>
      <c r="B58" s="158"/>
      <c r="D58" s="214"/>
      <c r="E58" s="13"/>
      <c r="F58" s="214"/>
      <c r="AB58" s="3"/>
      <c r="AD58" s="3"/>
    </row>
    <row r="59" spans="1:30" x14ac:dyDescent="0.3">
      <c r="A59" s="225"/>
      <c r="B59" s="158"/>
      <c r="D59" s="214"/>
      <c r="E59" s="13"/>
      <c r="F59" s="214"/>
      <c r="AB59" s="3"/>
      <c r="AD59" s="3"/>
    </row>
    <row r="60" spans="1:30" x14ac:dyDescent="0.3">
      <c r="A60" s="225"/>
      <c r="B60" s="158"/>
      <c r="D60" s="214"/>
      <c r="E60" s="13"/>
      <c r="F60" s="214"/>
      <c r="AB60" s="3"/>
      <c r="AD60" s="3"/>
    </row>
    <row r="61" spans="1:30" x14ac:dyDescent="0.3">
      <c r="A61" s="225"/>
      <c r="B61" s="158"/>
      <c r="D61" s="214"/>
      <c r="E61" s="13"/>
      <c r="F61" s="214"/>
      <c r="AB61" s="3"/>
      <c r="AD61" s="3"/>
    </row>
    <row r="62" spans="1:30" x14ac:dyDescent="0.3">
      <c r="A62" s="225"/>
      <c r="B62" s="158"/>
      <c r="D62" s="214"/>
      <c r="E62" s="13"/>
      <c r="F62" s="214"/>
      <c r="AB62" s="3"/>
      <c r="AD62" s="3"/>
    </row>
    <row r="63" spans="1:30" x14ac:dyDescent="0.3">
      <c r="A63" s="225"/>
      <c r="B63" s="158"/>
      <c r="D63" s="214"/>
      <c r="E63" s="40"/>
      <c r="F63" s="1"/>
      <c r="AB63" s="3"/>
      <c r="AD63" s="3"/>
    </row>
    <row r="64" spans="1:30" x14ac:dyDescent="0.3">
      <c r="A64" s="225"/>
      <c r="B64" s="158"/>
      <c r="D64" s="214"/>
      <c r="E64" s="13"/>
      <c r="F64" s="214"/>
      <c r="AB64" s="3"/>
      <c r="AD64" s="3"/>
    </row>
    <row r="65" spans="1:30" x14ac:dyDescent="0.3">
      <c r="A65" s="225"/>
      <c r="B65" s="158"/>
      <c r="D65" s="214"/>
      <c r="E65" s="13"/>
      <c r="F65" s="214"/>
      <c r="AB65" s="3"/>
      <c r="AD65" s="3"/>
    </row>
    <row r="66" spans="1:30" x14ac:dyDescent="0.3">
      <c r="A66" s="225"/>
      <c r="B66" s="158"/>
      <c r="D66" s="214"/>
      <c r="E66" s="13"/>
      <c r="F66" s="214"/>
    </row>
    <row r="67" spans="1:30" x14ac:dyDescent="0.3">
      <c r="A67" s="225"/>
      <c r="B67" s="158"/>
      <c r="D67" s="214"/>
      <c r="E67" s="13"/>
      <c r="F67" s="214"/>
    </row>
    <row r="68" spans="1:30" x14ac:dyDescent="0.3">
      <c r="A68" s="225"/>
      <c r="B68" s="158"/>
      <c r="D68" s="214"/>
      <c r="E68" s="13"/>
      <c r="F68" s="214"/>
    </row>
    <row r="69" spans="1:30" x14ac:dyDescent="0.3">
      <c r="A69" s="225"/>
      <c r="B69" s="158"/>
      <c r="D69" s="214"/>
      <c r="E69" s="13"/>
      <c r="F69" s="214"/>
    </row>
    <row r="70" spans="1:30" x14ac:dyDescent="0.3">
      <c r="A70" s="224"/>
      <c r="B70" s="158"/>
      <c r="C70" s="213"/>
      <c r="D70" s="214"/>
      <c r="E70" s="214"/>
      <c r="F70" s="214"/>
    </row>
    <row r="71" spans="1:30" x14ac:dyDescent="0.3">
      <c r="A71" s="224"/>
      <c r="B71" s="158"/>
      <c r="C71" s="213"/>
      <c r="D71" s="214"/>
      <c r="E71" s="214"/>
      <c r="F71" s="214"/>
    </row>
    <row r="72" spans="1:30" x14ac:dyDescent="0.3">
      <c r="A72" s="224"/>
      <c r="B72" s="158"/>
      <c r="C72" s="213"/>
      <c r="D72" s="214"/>
      <c r="E72" s="214"/>
      <c r="F72" s="214"/>
      <c r="G72" s="3"/>
      <c r="H72" s="3"/>
      <c r="I72" s="3"/>
      <c r="AB72" s="3"/>
      <c r="AD72" s="3"/>
    </row>
    <row r="73" spans="1:30" x14ac:dyDescent="0.3">
      <c r="A73" s="224"/>
      <c r="B73" s="158"/>
      <c r="C73" s="213"/>
      <c r="D73" s="214"/>
      <c r="E73" s="214"/>
      <c r="F73" s="214"/>
      <c r="G73" s="3"/>
      <c r="H73" s="3"/>
      <c r="I73" s="3"/>
      <c r="AB73" s="3"/>
      <c r="AD73" s="3"/>
    </row>
    <row r="74" spans="1:30" x14ac:dyDescent="0.3">
      <c r="A74" s="224"/>
      <c r="B74" s="158"/>
      <c r="C74" s="213"/>
      <c r="D74" s="214"/>
      <c r="E74" s="214"/>
      <c r="F74" s="214"/>
      <c r="G74" s="3"/>
      <c r="H74" s="3"/>
      <c r="I74" s="3"/>
      <c r="AB74" s="3"/>
      <c r="AD74" s="3"/>
    </row>
    <row r="75" spans="1:30" x14ac:dyDescent="0.3">
      <c r="A75" s="224"/>
      <c r="B75" s="158"/>
      <c r="C75" s="213"/>
      <c r="D75" s="214"/>
      <c r="E75" s="214"/>
      <c r="F75" s="214"/>
      <c r="G75" s="3"/>
      <c r="H75" s="3"/>
      <c r="I75" s="3"/>
      <c r="AB75" s="3"/>
      <c r="AD75" s="3"/>
    </row>
    <row r="76" spans="1:30" x14ac:dyDescent="0.3">
      <c r="A76" s="224"/>
      <c r="B76" s="158"/>
      <c r="C76" s="213"/>
      <c r="D76" s="214"/>
      <c r="E76" s="214"/>
      <c r="F76" s="214"/>
      <c r="G76" s="3"/>
      <c r="H76" s="3"/>
      <c r="I76" s="3"/>
      <c r="AB76" s="3"/>
      <c r="AD76" s="3"/>
    </row>
    <row r="77" spans="1:30" x14ac:dyDescent="0.3">
      <c r="A77" s="224"/>
      <c r="B77" s="158"/>
      <c r="C77" s="213"/>
      <c r="D77" s="214"/>
      <c r="E77" s="214"/>
      <c r="F77" s="214"/>
      <c r="G77" s="3"/>
      <c r="H77" s="3"/>
      <c r="I77" s="3"/>
      <c r="AB77" s="3"/>
      <c r="AD77" s="3"/>
    </row>
    <row r="78" spans="1:30" x14ac:dyDescent="0.3">
      <c r="A78" s="224"/>
      <c r="B78" s="213"/>
      <c r="C78" s="213"/>
      <c r="D78" s="214"/>
      <c r="E78" s="214"/>
      <c r="F78" s="214"/>
      <c r="G78" s="3"/>
      <c r="H78" s="3"/>
      <c r="I78" s="3"/>
      <c r="AB78" s="3"/>
      <c r="AD78" s="3"/>
    </row>
    <row r="79" spans="1:30" x14ac:dyDescent="0.3">
      <c r="A79" s="224"/>
      <c r="B79" s="158"/>
      <c r="C79" s="213"/>
      <c r="D79" s="214"/>
      <c r="E79" s="214"/>
      <c r="F79" s="214"/>
      <c r="G79" s="3"/>
      <c r="H79" s="3"/>
      <c r="I79" s="3"/>
      <c r="AB79" s="3"/>
      <c r="AD79" s="3"/>
    </row>
    <row r="80" spans="1:30" x14ac:dyDescent="0.3">
      <c r="B80" s="3"/>
      <c r="C80" s="3"/>
      <c r="D80" s="214"/>
      <c r="E80" s="214"/>
      <c r="F80" s="214"/>
      <c r="G80" s="3"/>
      <c r="H80" s="3"/>
      <c r="I80" s="3"/>
      <c r="AB80" s="3"/>
      <c r="AD80" s="3"/>
    </row>
    <row r="81" spans="1:30" x14ac:dyDescent="0.3">
      <c r="A81" s="40"/>
      <c r="B81" s="3"/>
      <c r="D81" s="1"/>
      <c r="E81" s="40"/>
      <c r="F81" s="1"/>
      <c r="G81" s="3"/>
      <c r="H81" s="3"/>
      <c r="I81" s="3"/>
      <c r="AB81" s="3"/>
      <c r="AD81" s="3"/>
    </row>
    <row r="82" spans="1:30" x14ac:dyDescent="0.3">
      <c r="A82" s="158" t="s">
        <v>22</v>
      </c>
      <c r="B82" s="157" t="e">
        <f>SUM(#REF!-#REF!)</f>
        <v>#REF!</v>
      </c>
      <c r="C82" s="3"/>
      <c r="D82" s="3"/>
      <c r="E82" s="3"/>
      <c r="F82" s="3"/>
      <c r="G82" s="3"/>
      <c r="H82" s="3"/>
      <c r="I82" s="3"/>
      <c r="AB82" s="3"/>
      <c r="AD82" s="3"/>
    </row>
    <row r="86" spans="1:30" x14ac:dyDescent="0.3">
      <c r="M86" s="213"/>
      <c r="O86" s="213"/>
      <c r="P86" s="213"/>
      <c r="R86" s="213"/>
      <c r="S86" s="213"/>
      <c r="T86" s="213"/>
      <c r="U86" s="213"/>
    </row>
    <row r="87" spans="1:30" x14ac:dyDescent="0.3">
      <c r="M87" s="213"/>
      <c r="O87" s="213"/>
      <c r="P87" s="213"/>
      <c r="R87" s="213"/>
      <c r="S87" s="213"/>
      <c r="T87" s="213"/>
      <c r="U87" s="213"/>
    </row>
    <row r="88" spans="1:30" x14ac:dyDescent="0.3">
      <c r="M88" s="213"/>
      <c r="O88" s="213"/>
      <c r="P88" s="213"/>
      <c r="R88" s="213"/>
      <c r="S88" s="213"/>
      <c r="T88" s="213"/>
      <c r="U88" s="213"/>
    </row>
    <row r="89" spans="1:30" x14ac:dyDescent="0.3">
      <c r="M89" s="224"/>
      <c r="O89" s="213"/>
      <c r="P89" s="213"/>
      <c r="R89" s="228"/>
      <c r="S89" s="226"/>
      <c r="T89" s="227"/>
      <c r="U89" s="213"/>
    </row>
    <row r="90" spans="1:30" x14ac:dyDescent="0.3">
      <c r="M90" s="213"/>
      <c r="O90" s="213"/>
      <c r="P90" s="213"/>
      <c r="R90" s="228"/>
      <c r="S90" s="213"/>
      <c r="T90" s="227"/>
      <c r="U90" s="213"/>
    </row>
    <row r="91" spans="1:30" x14ac:dyDescent="0.3">
      <c r="M91" s="224"/>
      <c r="O91" s="213"/>
      <c r="P91" s="213"/>
      <c r="R91" s="228"/>
      <c r="S91" s="226"/>
      <c r="T91" s="227"/>
      <c r="U91" s="213"/>
    </row>
    <row r="92" spans="1:30" x14ac:dyDescent="0.3">
      <c r="M92" s="213"/>
      <c r="O92" s="213"/>
      <c r="P92" s="213"/>
      <c r="R92" s="228"/>
      <c r="S92" s="213"/>
      <c r="T92" s="227"/>
      <c r="U92" s="213"/>
    </row>
    <row r="93" spans="1:30" x14ac:dyDescent="0.3">
      <c r="M93" s="224"/>
      <c r="O93" s="213"/>
      <c r="P93" s="213"/>
      <c r="R93" s="228"/>
      <c r="S93" s="226"/>
      <c r="T93" s="227"/>
      <c r="U93" s="213"/>
    </row>
    <row r="94" spans="1:30" x14ac:dyDescent="0.3">
      <c r="M94" s="213"/>
      <c r="O94" s="213"/>
      <c r="P94" s="213"/>
      <c r="R94" s="228"/>
      <c r="S94" s="213"/>
      <c r="T94" s="227"/>
      <c r="U94" s="213"/>
    </row>
    <row r="95" spans="1:30" x14ac:dyDescent="0.3">
      <c r="M95" s="224"/>
      <c r="O95" s="213"/>
      <c r="P95" s="213"/>
      <c r="R95" s="228"/>
      <c r="S95" s="213"/>
      <c r="T95" s="227"/>
      <c r="U95" s="213"/>
    </row>
    <row r="96" spans="1:30" x14ac:dyDescent="0.3">
      <c r="M96" s="213"/>
      <c r="O96" s="213"/>
      <c r="P96" s="213"/>
      <c r="R96" s="228"/>
      <c r="S96" s="213"/>
      <c r="T96" s="227"/>
      <c r="U96" s="213"/>
    </row>
    <row r="97" spans="13:21" x14ac:dyDescent="0.3">
      <c r="M97" s="224"/>
      <c r="O97" s="213"/>
      <c r="P97" s="213"/>
      <c r="R97" s="228"/>
      <c r="S97" s="226"/>
      <c r="T97" s="227"/>
      <c r="U97" s="213"/>
    </row>
    <row r="98" spans="13:21" x14ac:dyDescent="0.3">
      <c r="M98" s="213"/>
      <c r="O98" s="213"/>
      <c r="P98" s="213"/>
      <c r="R98" s="228"/>
      <c r="S98" s="213"/>
      <c r="T98" s="227"/>
      <c r="U98" s="213"/>
    </row>
    <row r="99" spans="13:21" x14ac:dyDescent="0.3">
      <c r="M99" s="224"/>
      <c r="O99" s="213"/>
      <c r="P99" s="213"/>
      <c r="R99" s="228"/>
      <c r="S99" s="226"/>
      <c r="T99" s="227"/>
      <c r="U99" s="213"/>
    </row>
    <row r="100" spans="13:21" x14ac:dyDescent="0.3">
      <c r="M100" s="213"/>
      <c r="O100" s="213"/>
      <c r="P100" s="213"/>
      <c r="R100" s="228"/>
      <c r="S100" s="213"/>
      <c r="T100" s="227"/>
      <c r="U100" s="213"/>
    </row>
    <row r="101" spans="13:21" x14ac:dyDescent="0.3">
      <c r="M101" s="224"/>
      <c r="O101" s="213"/>
      <c r="P101" s="213"/>
      <c r="R101" s="228"/>
      <c r="S101" s="226"/>
      <c r="T101" s="227"/>
      <c r="U101" s="213"/>
    </row>
    <row r="102" spans="13:21" x14ac:dyDescent="0.3">
      <c r="M102" s="213"/>
      <c r="O102" s="213"/>
      <c r="P102" s="213"/>
      <c r="R102" s="228"/>
      <c r="S102" s="213"/>
      <c r="T102" s="227"/>
      <c r="U102" s="213"/>
    </row>
    <row r="103" spans="13:21" x14ac:dyDescent="0.3">
      <c r="M103" s="224"/>
      <c r="O103" s="213"/>
      <c r="P103" s="213"/>
      <c r="R103" s="228"/>
      <c r="S103" s="226"/>
      <c r="T103" s="227"/>
      <c r="U103" s="213"/>
    </row>
    <row r="104" spans="13:21" x14ac:dyDescent="0.3">
      <c r="M104" s="213"/>
      <c r="O104" s="213"/>
      <c r="P104" s="213"/>
      <c r="R104" s="228"/>
      <c r="S104" s="213"/>
      <c r="T104" s="227"/>
      <c r="U104" s="213"/>
    </row>
    <row r="105" spans="13:21" x14ac:dyDescent="0.3">
      <c r="M105" s="224"/>
      <c r="O105" s="213"/>
      <c r="P105" s="213"/>
      <c r="R105" s="228"/>
      <c r="S105" s="226"/>
      <c r="T105" s="227"/>
      <c r="U105" s="213"/>
    </row>
    <row r="106" spans="13:21" x14ac:dyDescent="0.3">
      <c r="M106" s="213"/>
      <c r="O106" s="213"/>
      <c r="P106" s="213"/>
      <c r="R106" s="228"/>
      <c r="S106" s="213"/>
      <c r="T106" s="227"/>
      <c r="U106" s="213"/>
    </row>
    <row r="107" spans="13:21" x14ac:dyDescent="0.3">
      <c r="M107" s="224"/>
      <c r="O107" s="213"/>
      <c r="P107" s="213"/>
      <c r="R107" s="228"/>
      <c r="S107" s="226"/>
      <c r="T107" s="227"/>
      <c r="U107" s="213"/>
    </row>
    <row r="108" spans="13:21" x14ac:dyDescent="0.3">
      <c r="M108" s="213"/>
      <c r="O108" s="213"/>
      <c r="P108" s="213"/>
      <c r="R108" s="228"/>
      <c r="S108" s="213"/>
      <c r="T108" s="227"/>
      <c r="U108" s="213"/>
    </row>
    <row r="109" spans="13:21" x14ac:dyDescent="0.3">
      <c r="M109" s="224"/>
      <c r="O109" s="213"/>
      <c r="P109" s="213"/>
      <c r="R109" s="228"/>
      <c r="S109" s="226"/>
      <c r="T109" s="227"/>
      <c r="U109" s="213"/>
    </row>
    <row r="110" spans="13:21" x14ac:dyDescent="0.3">
      <c r="M110" s="213"/>
      <c r="O110" s="213"/>
      <c r="P110" s="213"/>
      <c r="R110" s="228"/>
      <c r="S110" s="213"/>
      <c r="T110" s="227"/>
      <c r="U110" s="213"/>
    </row>
    <row r="111" spans="13:21" x14ac:dyDescent="0.3">
      <c r="M111" s="224"/>
      <c r="O111" s="213"/>
      <c r="P111" s="213"/>
      <c r="R111" s="228"/>
      <c r="S111" s="226"/>
      <c r="T111" s="227"/>
      <c r="U111" s="213"/>
    </row>
    <row r="112" spans="13:21" x14ac:dyDescent="0.3">
      <c r="M112" s="213"/>
      <c r="O112" s="213"/>
      <c r="P112" s="213"/>
      <c r="R112" s="228"/>
      <c r="S112" s="213"/>
      <c r="T112" s="227"/>
      <c r="U112" s="213"/>
    </row>
    <row r="113" spans="13:21" x14ac:dyDescent="0.3">
      <c r="M113" s="224"/>
      <c r="O113" s="213"/>
      <c r="P113" s="213"/>
      <c r="R113" s="228"/>
      <c r="S113" s="226"/>
      <c r="T113" s="227"/>
      <c r="U113" s="213"/>
    </row>
    <row r="114" spans="13:21" x14ac:dyDescent="0.3">
      <c r="M114" s="213"/>
      <c r="O114" s="213"/>
      <c r="P114" s="213"/>
      <c r="R114" s="228"/>
      <c r="S114" s="213"/>
      <c r="T114" s="227"/>
      <c r="U114" s="213"/>
    </row>
    <row r="115" spans="13:21" x14ac:dyDescent="0.3">
      <c r="M115" s="224"/>
      <c r="O115" s="213"/>
      <c r="P115" s="213"/>
      <c r="R115" s="228"/>
      <c r="S115" s="226"/>
      <c r="T115" s="227"/>
      <c r="U115" s="213"/>
    </row>
    <row r="116" spans="13:21" x14ac:dyDescent="0.3">
      <c r="M116" s="213"/>
      <c r="O116" s="213"/>
      <c r="P116" s="213"/>
      <c r="R116" s="228"/>
      <c r="S116" s="213"/>
      <c r="T116" s="227"/>
      <c r="U116" s="213"/>
    </row>
    <row r="117" spans="13:21" x14ac:dyDescent="0.3">
      <c r="M117" s="224"/>
      <c r="O117" s="213"/>
      <c r="P117" s="213"/>
      <c r="R117" s="228"/>
      <c r="S117" s="226"/>
      <c r="T117" s="227"/>
      <c r="U117" s="213"/>
    </row>
    <row r="118" spans="13:21" x14ac:dyDescent="0.3">
      <c r="M118" s="213"/>
      <c r="O118" s="213"/>
      <c r="P118" s="213"/>
      <c r="R118" s="228"/>
      <c r="S118" s="213"/>
      <c r="T118" s="227"/>
      <c r="U118" s="213"/>
    </row>
    <row r="119" spans="13:21" x14ac:dyDescent="0.3">
      <c r="M119" s="224"/>
      <c r="O119" s="213"/>
      <c r="P119" s="213"/>
      <c r="R119" s="228"/>
      <c r="S119" s="226"/>
      <c r="T119" s="227"/>
      <c r="U119" s="213"/>
    </row>
    <row r="120" spans="13:21" x14ac:dyDescent="0.3">
      <c r="M120" s="213"/>
      <c r="O120" s="213"/>
      <c r="P120" s="213"/>
      <c r="R120" s="228"/>
      <c r="S120" s="213"/>
      <c r="T120" s="227"/>
      <c r="U120" s="213"/>
    </row>
    <row r="121" spans="13:21" x14ac:dyDescent="0.3">
      <c r="M121" s="224"/>
      <c r="O121" s="213"/>
      <c r="P121" s="213"/>
      <c r="R121" s="228"/>
      <c r="S121" s="226"/>
      <c r="T121" s="227"/>
      <c r="U121" s="213"/>
    </row>
    <row r="122" spans="13:21" x14ac:dyDescent="0.3">
      <c r="M122" s="213"/>
      <c r="O122" s="213"/>
      <c r="P122" s="213"/>
      <c r="R122" s="228"/>
      <c r="S122" s="213"/>
      <c r="T122" s="227"/>
      <c r="U122" s="213"/>
    </row>
    <row r="123" spans="13:21" x14ac:dyDescent="0.3">
      <c r="M123" s="224"/>
      <c r="O123" s="213"/>
      <c r="P123" s="213"/>
      <c r="R123" s="228"/>
      <c r="S123" s="226"/>
      <c r="T123" s="227"/>
      <c r="U123" s="213"/>
    </row>
    <row r="124" spans="13:21" x14ac:dyDescent="0.3">
      <c r="M124" s="213"/>
      <c r="O124" s="213"/>
      <c r="P124" s="213"/>
      <c r="R124" s="228"/>
      <c r="S124" s="213"/>
      <c r="T124" s="227"/>
      <c r="U124" s="213"/>
    </row>
    <row r="125" spans="13:21" x14ac:dyDescent="0.3">
      <c r="M125" s="224"/>
      <c r="O125" s="213"/>
      <c r="P125" s="213"/>
      <c r="R125" s="228"/>
      <c r="S125" s="226"/>
      <c r="T125" s="227"/>
      <c r="U125" s="213"/>
    </row>
    <row r="126" spans="13:21" x14ac:dyDescent="0.3">
      <c r="M126" s="213"/>
      <c r="O126" s="213"/>
      <c r="P126" s="213"/>
      <c r="R126" s="228"/>
      <c r="S126" s="213"/>
      <c r="T126" s="227"/>
      <c r="U126" s="213"/>
    </row>
    <row r="127" spans="13:21" x14ac:dyDescent="0.3">
      <c r="M127" s="224"/>
      <c r="O127" s="213"/>
      <c r="P127" s="213"/>
      <c r="R127" s="228"/>
      <c r="S127" s="226"/>
      <c r="T127" s="227"/>
      <c r="U127" s="213"/>
    </row>
    <row r="128" spans="13:21" x14ac:dyDescent="0.3">
      <c r="M128" s="213"/>
      <c r="O128" s="213"/>
      <c r="P128" s="213"/>
      <c r="R128" s="228"/>
      <c r="S128" s="213"/>
      <c r="T128" s="227"/>
      <c r="U128" s="213"/>
    </row>
    <row r="129" spans="13:21" x14ac:dyDescent="0.3">
      <c r="M129" s="224"/>
      <c r="O129" s="213"/>
      <c r="P129" s="213"/>
      <c r="R129" s="228"/>
      <c r="S129" s="213"/>
      <c r="T129" s="214"/>
      <c r="U129" s="213"/>
    </row>
    <row r="130" spans="13:21" x14ac:dyDescent="0.3">
      <c r="M130" s="213"/>
      <c r="O130" s="213"/>
      <c r="P130" s="213"/>
      <c r="R130" s="228"/>
      <c r="S130" s="213"/>
      <c r="T130" s="227"/>
      <c r="U130" s="213"/>
    </row>
    <row r="131" spans="13:21" x14ac:dyDescent="0.3">
      <c r="M131" s="224"/>
      <c r="O131" s="213"/>
      <c r="P131" s="213"/>
      <c r="R131" s="228"/>
      <c r="S131" s="213"/>
      <c r="T131" s="227"/>
      <c r="U131" s="213"/>
    </row>
    <row r="132" spans="13:21" x14ac:dyDescent="0.3">
      <c r="M132" s="213"/>
      <c r="O132" s="213"/>
      <c r="P132" s="213"/>
      <c r="R132" s="228"/>
      <c r="S132" s="213"/>
      <c r="T132" s="227"/>
      <c r="U132" s="213"/>
    </row>
    <row r="133" spans="13:21" x14ac:dyDescent="0.3">
      <c r="M133" s="224"/>
      <c r="O133" s="213"/>
      <c r="P133" s="213"/>
      <c r="R133" s="228"/>
      <c r="S133" s="226"/>
      <c r="T133" s="227"/>
      <c r="U133" s="213"/>
    </row>
    <row r="134" spans="13:21" x14ac:dyDescent="0.3">
      <c r="M134" s="213"/>
      <c r="O134" s="213"/>
      <c r="P134" s="213"/>
      <c r="R134" s="228"/>
      <c r="S134" s="213"/>
      <c r="T134" s="227"/>
      <c r="U134" s="213"/>
    </row>
    <row r="135" spans="13:21" x14ac:dyDescent="0.3">
      <c r="M135" s="224"/>
      <c r="O135" s="213"/>
      <c r="P135" s="213"/>
      <c r="R135" s="228"/>
      <c r="S135" s="213"/>
      <c r="T135" s="227"/>
      <c r="U135" s="213"/>
    </row>
    <row r="137" spans="13:21" x14ac:dyDescent="0.3">
      <c r="R137" s="3">
        <f>SUM(R89:R135)</f>
        <v>0</v>
      </c>
      <c r="T137" s="226"/>
    </row>
  </sheetData>
  <sheetProtection algorithmName="SHA-512" hashValue="zLN/aQZtxA46q4+RXgLB0ZsPQBtltMdzINXCyCdAD7ySAvRy2jfwpqfzWq7k+IcLc+D/fzyQ6zLH81yv6iIIfw==" saltValue="imW5PHmL0EOuJh1bCu+O3A==" spinCount="100000" sheet="1" objects="1" scenarios="1" selectLockedCells="1" selectUnlockedCells="1"/>
  <mergeCells count="64">
    <mergeCell ref="P47:Q47"/>
    <mergeCell ref="R47:S47"/>
    <mergeCell ref="T47:U47"/>
    <mergeCell ref="V47:W47"/>
    <mergeCell ref="X47:Y47"/>
    <mergeCell ref="Z47:AA47"/>
    <mergeCell ref="T10:U10"/>
    <mergeCell ref="V10:W10"/>
    <mergeCell ref="X10:Y10"/>
    <mergeCell ref="Z10:AA10"/>
    <mergeCell ref="D47:E47"/>
    <mergeCell ref="F47:G47"/>
    <mergeCell ref="H47:I47"/>
    <mergeCell ref="J47:K47"/>
    <mergeCell ref="L47:M47"/>
    <mergeCell ref="N47:O47"/>
    <mergeCell ref="Z8:AA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A7"/>
    <mergeCell ref="B8:C8"/>
    <mergeCell ref="D8:E8"/>
    <mergeCell ref="F8:G8"/>
    <mergeCell ref="H8:I8"/>
    <mergeCell ref="J8:K8"/>
    <mergeCell ref="L8:M8"/>
    <mergeCell ref="Z5:AA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N5:O5"/>
    <mergeCell ref="P5:Q5"/>
    <mergeCell ref="R5:S5"/>
    <mergeCell ref="T5:U5"/>
    <mergeCell ref="V5:W5"/>
    <mergeCell ref="X5:Y5"/>
    <mergeCell ref="B5:C5"/>
    <mergeCell ref="D5:E5"/>
    <mergeCell ref="F5:G5"/>
    <mergeCell ref="H5:I5"/>
    <mergeCell ref="J5:K5"/>
    <mergeCell ref="L5:M5"/>
  </mergeCells>
  <pageMargins left="0.70866141732283472" right="0.70866141732283472" top="0.74803149606299213" bottom="0.74803149606299213" header="0.31496062992125984" footer="0.31496062992125984"/>
  <pageSetup paperSize="9" scale="34" orientation="landscape" horizontalDpi="4294967293" r:id="rId1"/>
  <ignoredErrors>
    <ignoredError sqref="S1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7"/>
  <sheetViews>
    <sheetView windowProtection="1" showGridLines="0" showZeros="0" tabSelected="1" zoomScale="70" zoomScaleNormal="70" workbookViewId="0">
      <selection activeCell="H19" sqref="H19"/>
    </sheetView>
  </sheetViews>
  <sheetFormatPr defaultRowHeight="14.4" x14ac:dyDescent="0.3"/>
  <cols>
    <col min="1" max="1" width="38" style="213" customWidth="1"/>
    <col min="2" max="2" width="12.44140625" style="40" customWidth="1"/>
    <col min="3" max="3" width="11.5546875" style="12" customWidth="1"/>
    <col min="4" max="6" width="13.109375" style="42" customWidth="1"/>
    <col min="7" max="7" width="10.77734375" style="12" bestFit="1" customWidth="1"/>
    <col min="8" max="8" width="10.77734375" style="12" customWidth="1"/>
    <col min="9" max="10" width="11.44140625" style="40" customWidth="1"/>
    <col min="11" max="11" width="14.6640625" style="213" customWidth="1"/>
    <col min="12" max="12" width="9.88671875" style="12" customWidth="1"/>
    <col min="13" max="13" width="10.21875" style="213" customWidth="1"/>
    <col min="14" max="14" width="10.5546875" style="12" customWidth="1"/>
    <col min="15" max="15" width="10.5546875" style="213" customWidth="1"/>
    <col min="16" max="16" width="10.109375" style="213" customWidth="1"/>
    <col min="17" max="17" width="10.109375" style="197" customWidth="1"/>
    <col min="18" max="18" width="11" style="213" customWidth="1"/>
    <col min="19" max="19" width="9.6640625" style="213" customWidth="1"/>
    <col min="20" max="21" width="10" style="213" customWidth="1"/>
    <col min="22" max="27" width="9.6640625" style="213" customWidth="1"/>
    <col min="28" max="28" width="2.6640625" style="214" customWidth="1"/>
    <col min="29" max="29" width="46.44140625" style="213" customWidth="1"/>
    <col min="30" max="30" width="17.88671875" style="167" customWidth="1"/>
    <col min="31" max="16384" width="8.88671875" style="213"/>
  </cols>
  <sheetData>
    <row r="1" spans="1:30" x14ac:dyDescent="0.3">
      <c r="K1" s="12"/>
    </row>
    <row r="2" spans="1:30" x14ac:dyDescent="0.3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</row>
    <row r="3" spans="1:30" x14ac:dyDescent="0.3">
      <c r="A3" s="196" t="s">
        <v>103</v>
      </c>
      <c r="B3" s="38"/>
      <c r="C3" s="38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98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2"/>
      <c r="AC3" s="110" t="s">
        <v>101</v>
      </c>
      <c r="AD3" s="168"/>
    </row>
    <row r="4" spans="1:30" x14ac:dyDescent="0.3">
      <c r="A4" s="4"/>
      <c r="B4" s="38"/>
      <c r="C4" s="38"/>
      <c r="G4" s="38"/>
      <c r="H4" s="39"/>
      <c r="I4" s="39"/>
      <c r="J4" s="41"/>
      <c r="K4" s="7"/>
      <c r="L4" s="38"/>
      <c r="M4" s="7"/>
      <c r="AB4" s="104"/>
      <c r="AC4" s="14"/>
      <c r="AD4" s="168"/>
    </row>
    <row r="5" spans="1:30" s="15" customFormat="1" x14ac:dyDescent="0.3">
      <c r="A5" s="136" t="s">
        <v>110</v>
      </c>
      <c r="B5" s="237"/>
      <c r="C5" s="255"/>
      <c r="D5" s="251">
        <v>44227</v>
      </c>
      <c r="E5" s="254"/>
      <c r="F5" s="249">
        <v>44254</v>
      </c>
      <c r="G5" s="253"/>
      <c r="H5" s="251">
        <v>44286</v>
      </c>
      <c r="I5" s="252"/>
      <c r="J5" s="249">
        <v>44314</v>
      </c>
      <c r="K5" s="253"/>
      <c r="L5" s="251"/>
      <c r="M5" s="252"/>
      <c r="N5" s="249"/>
      <c r="O5" s="253"/>
      <c r="P5" s="251"/>
      <c r="Q5" s="252"/>
      <c r="R5" s="249"/>
      <c r="S5" s="253"/>
      <c r="T5" s="251"/>
      <c r="U5" s="252"/>
      <c r="V5" s="249"/>
      <c r="W5" s="253"/>
      <c r="X5" s="251"/>
      <c r="Y5" s="252"/>
      <c r="Z5" s="249"/>
      <c r="AA5" s="250"/>
      <c r="AB5" s="72"/>
      <c r="AC5" s="111" t="s">
        <v>18</v>
      </c>
      <c r="AD5" s="169"/>
    </row>
    <row r="6" spans="1:30" x14ac:dyDescent="0.3">
      <c r="A6" s="76"/>
      <c r="B6" s="21"/>
      <c r="C6" s="81"/>
      <c r="D6" s="47"/>
      <c r="E6" s="131"/>
      <c r="F6" s="47"/>
      <c r="G6" s="131"/>
      <c r="H6" s="47"/>
      <c r="I6" s="131"/>
      <c r="J6" s="47"/>
      <c r="K6" s="131"/>
      <c r="L6" s="47"/>
      <c r="M6" s="131"/>
      <c r="N6" s="47"/>
      <c r="O6" s="131"/>
      <c r="P6" s="47"/>
      <c r="Q6" s="131"/>
      <c r="R6" s="47"/>
      <c r="S6" s="131"/>
      <c r="T6" s="47"/>
      <c r="U6" s="131"/>
      <c r="V6" s="47"/>
      <c r="W6" s="131"/>
      <c r="X6" s="47"/>
      <c r="Y6" s="131"/>
      <c r="Z6" s="47"/>
      <c r="AA6" s="131"/>
      <c r="AB6" s="104"/>
      <c r="AC6" s="14"/>
      <c r="AD6" s="168"/>
    </row>
    <row r="7" spans="1:30" x14ac:dyDescent="0.3">
      <c r="A7" s="76"/>
      <c r="B7" s="231" t="s">
        <v>83</v>
      </c>
      <c r="C7" s="232"/>
      <c r="D7" s="231" t="s">
        <v>27</v>
      </c>
      <c r="E7" s="232"/>
      <c r="F7" s="237" t="s">
        <v>28</v>
      </c>
      <c r="G7" s="239"/>
      <c r="H7" s="231" t="s">
        <v>29</v>
      </c>
      <c r="I7" s="232"/>
      <c r="J7" s="237" t="s">
        <v>49</v>
      </c>
      <c r="K7" s="239" t="s">
        <v>30</v>
      </c>
      <c r="L7" s="231" t="s">
        <v>31</v>
      </c>
      <c r="M7" s="232"/>
      <c r="N7" s="237" t="s">
        <v>32</v>
      </c>
      <c r="O7" s="239"/>
      <c r="P7" s="231" t="s">
        <v>33</v>
      </c>
      <c r="Q7" s="232"/>
      <c r="R7" s="237" t="s">
        <v>34</v>
      </c>
      <c r="S7" s="239"/>
      <c r="T7" s="231" t="s">
        <v>35</v>
      </c>
      <c r="U7" s="232"/>
      <c r="V7" s="237" t="s">
        <v>36</v>
      </c>
      <c r="W7" s="239"/>
      <c r="X7" s="231" t="s">
        <v>37</v>
      </c>
      <c r="Y7" s="232"/>
      <c r="Z7" s="237" t="s">
        <v>38</v>
      </c>
      <c r="AA7" s="238"/>
      <c r="AB7" s="105"/>
      <c r="AC7" s="14"/>
      <c r="AD7" s="168"/>
    </row>
    <row r="8" spans="1:30" ht="15" thickBot="1" x14ac:dyDescent="0.35">
      <c r="A8" s="100" t="s">
        <v>109</v>
      </c>
      <c r="B8" s="142">
        <f>'2020'!$AD$47</f>
        <v>1120.55</v>
      </c>
      <c r="C8" s="142"/>
      <c r="D8" s="233">
        <f>'2021'!$C$47</f>
        <v>1120.55</v>
      </c>
      <c r="E8" s="234"/>
      <c r="F8" s="264">
        <f>'2021'!$D$47</f>
        <v>1121.27</v>
      </c>
      <c r="G8" s="265"/>
      <c r="H8" s="240">
        <f>'2021'!$F$47</f>
        <v>1345.3799999999999</v>
      </c>
      <c r="I8" s="241"/>
      <c r="J8" s="242">
        <f>'2021'!$H$47</f>
        <v>1413.63</v>
      </c>
      <c r="K8" s="248"/>
      <c r="L8" s="245">
        <f>'2021'!$J$47</f>
        <v>1524.36</v>
      </c>
      <c r="M8" s="246"/>
      <c r="N8" s="245">
        <f>'2021'!$L$47</f>
        <v>0</v>
      </c>
      <c r="O8" s="246"/>
      <c r="P8" s="235">
        <f>'2021'!$N$47</f>
        <v>0</v>
      </c>
      <c r="Q8" s="247"/>
      <c r="R8" s="235">
        <f>'2021'!$P$47</f>
        <v>0</v>
      </c>
      <c r="S8" s="247"/>
      <c r="T8" s="235">
        <f>'2021'!$R$47</f>
        <v>0</v>
      </c>
      <c r="U8" s="247"/>
      <c r="V8" s="240">
        <f>'2021'!$T$47</f>
        <v>0</v>
      </c>
      <c r="W8" s="241"/>
      <c r="X8" s="260">
        <f>'2021'!$V$47</f>
        <v>0</v>
      </c>
      <c r="Y8" s="261"/>
      <c r="Z8" s="235">
        <f>'2021'!$X$47</f>
        <v>0</v>
      </c>
      <c r="AA8" s="247"/>
      <c r="AB8" s="72"/>
      <c r="AC8" s="112" t="s">
        <v>106</v>
      </c>
      <c r="AD8" s="25">
        <f>'2021'!$B$8</f>
        <v>1120.55</v>
      </c>
    </row>
    <row r="9" spans="1:30" s="7" customFormat="1" x14ac:dyDescent="0.3">
      <c r="A9" s="71"/>
      <c r="B9" s="142" t="s">
        <v>39</v>
      </c>
      <c r="C9" s="135" t="s">
        <v>40</v>
      </c>
      <c r="D9" s="210" t="s">
        <v>39</v>
      </c>
      <c r="E9" s="211" t="s">
        <v>40</v>
      </c>
      <c r="F9" s="142" t="s">
        <v>39</v>
      </c>
      <c r="G9" s="135" t="s">
        <v>40</v>
      </c>
      <c r="H9" s="210" t="s">
        <v>39</v>
      </c>
      <c r="I9" s="211" t="s">
        <v>40</v>
      </c>
      <c r="J9" s="135" t="s">
        <v>39</v>
      </c>
      <c r="K9" s="142" t="s">
        <v>40</v>
      </c>
      <c r="L9" s="210" t="s">
        <v>39</v>
      </c>
      <c r="M9" s="211" t="s">
        <v>40</v>
      </c>
      <c r="N9" s="142" t="s">
        <v>39</v>
      </c>
      <c r="O9" s="135" t="s">
        <v>40</v>
      </c>
      <c r="P9" s="210" t="s">
        <v>39</v>
      </c>
      <c r="Q9" s="211" t="s">
        <v>40</v>
      </c>
      <c r="R9" s="142" t="s">
        <v>39</v>
      </c>
      <c r="S9" s="135" t="s">
        <v>40</v>
      </c>
      <c r="T9" s="210" t="s">
        <v>39</v>
      </c>
      <c r="U9" s="211" t="s">
        <v>40</v>
      </c>
      <c r="V9" s="142" t="s">
        <v>39</v>
      </c>
      <c r="W9" s="135" t="s">
        <v>40</v>
      </c>
      <c r="X9" s="210" t="s">
        <v>39</v>
      </c>
      <c r="Y9" s="211" t="s">
        <v>40</v>
      </c>
      <c r="Z9" s="142" t="s">
        <v>39</v>
      </c>
      <c r="AA9" s="135" t="s">
        <v>40</v>
      </c>
      <c r="AB9" s="105"/>
      <c r="AC9" s="5"/>
      <c r="AD9" s="170"/>
    </row>
    <row r="10" spans="1:30" ht="15" thickBot="1" x14ac:dyDescent="0.35">
      <c r="A10" s="101" t="s">
        <v>53</v>
      </c>
      <c r="B10" s="235"/>
      <c r="C10" s="236"/>
      <c r="D10" s="235"/>
      <c r="E10" s="236"/>
      <c r="F10" s="235"/>
      <c r="G10" s="236"/>
      <c r="H10" s="235"/>
      <c r="I10" s="236"/>
      <c r="J10" s="235"/>
      <c r="K10" s="236"/>
      <c r="L10" s="235"/>
      <c r="M10" s="236"/>
      <c r="N10" s="235"/>
      <c r="O10" s="236"/>
      <c r="P10" s="235"/>
      <c r="Q10" s="236"/>
      <c r="R10" s="235"/>
      <c r="S10" s="236"/>
      <c r="T10" s="235"/>
      <c r="U10" s="236"/>
      <c r="V10" s="235"/>
      <c r="W10" s="236"/>
      <c r="X10" s="235"/>
      <c r="Y10" s="236"/>
      <c r="Z10" s="235"/>
      <c r="AA10" s="236"/>
      <c r="AB10" s="104"/>
      <c r="AC10" s="117" t="s">
        <v>102</v>
      </c>
      <c r="AD10" s="168">
        <f>'2021'!$Z$47</f>
        <v>0</v>
      </c>
    </row>
    <row r="11" spans="1:30" x14ac:dyDescent="0.3">
      <c r="A11" s="129" t="s">
        <v>1</v>
      </c>
      <c r="B11" s="21">
        <v>529</v>
      </c>
      <c r="C11" s="83"/>
      <c r="D11" s="21">
        <v>508.68</v>
      </c>
      <c r="E11" s="47"/>
      <c r="F11" s="30">
        <v>596</v>
      </c>
      <c r="G11" s="91"/>
      <c r="H11" s="33">
        <v>641.45000000000005</v>
      </c>
      <c r="I11" s="52"/>
      <c r="J11" s="22">
        <v>1025.73</v>
      </c>
      <c r="K11" s="22"/>
      <c r="L11" s="161"/>
      <c r="M11" s="74"/>
      <c r="N11" s="22"/>
      <c r="O11" s="22" t="s">
        <v>89</v>
      </c>
      <c r="P11" s="160"/>
      <c r="Q11" s="195"/>
      <c r="R11" s="21"/>
      <c r="S11" s="21"/>
      <c r="T11" s="53"/>
      <c r="U11" s="53"/>
      <c r="V11" s="21"/>
      <c r="W11" s="219" t="s">
        <v>89</v>
      </c>
      <c r="X11" s="53"/>
      <c r="Y11" s="53"/>
      <c r="Z11" s="21"/>
      <c r="AA11" s="21"/>
      <c r="AB11" s="72"/>
      <c r="AC11" s="114" t="s">
        <v>1</v>
      </c>
      <c r="AD11" s="172">
        <f>$Z$11</f>
        <v>0</v>
      </c>
    </row>
    <row r="12" spans="1:30" x14ac:dyDescent="0.3">
      <c r="A12" s="129" t="s">
        <v>2</v>
      </c>
      <c r="B12" s="22">
        <v>591.54999999999995</v>
      </c>
      <c r="C12" s="230"/>
      <c r="D12" s="22">
        <v>613.54999999999995</v>
      </c>
      <c r="E12" s="62"/>
      <c r="F12" s="33">
        <v>753.55</v>
      </c>
      <c r="G12" s="25"/>
      <c r="H12" s="28">
        <v>785.55</v>
      </c>
      <c r="I12" s="54"/>
      <c r="J12" s="25">
        <v>500.55</v>
      </c>
      <c r="K12" s="25"/>
      <c r="L12" s="160"/>
      <c r="M12" s="195"/>
      <c r="N12" s="25"/>
      <c r="O12" s="25" t="s">
        <v>90</v>
      </c>
      <c r="P12" s="160"/>
      <c r="Q12" s="72"/>
      <c r="R12" s="22"/>
      <c r="S12" s="22"/>
      <c r="T12" s="52"/>
      <c r="U12" s="52"/>
      <c r="V12" s="22"/>
      <c r="W12" s="220" t="s">
        <v>90</v>
      </c>
      <c r="X12" s="52"/>
      <c r="Y12" s="52"/>
      <c r="Z12" s="22"/>
      <c r="AA12" s="22"/>
      <c r="AB12" s="72"/>
      <c r="AC12" s="115" t="s">
        <v>2</v>
      </c>
      <c r="AD12" s="172">
        <f>$Z$12</f>
        <v>0</v>
      </c>
    </row>
    <row r="13" spans="1:30" ht="15" thickBot="1" x14ac:dyDescent="0.35">
      <c r="A13" s="130" t="s">
        <v>86</v>
      </c>
      <c r="B13" s="23">
        <f>SUM(B11:B12)</f>
        <v>1120.55</v>
      </c>
      <c r="C13" s="69"/>
      <c r="D13" s="31">
        <f>SUM(D11:D12)</f>
        <v>1122.23</v>
      </c>
      <c r="E13" s="70"/>
      <c r="F13" s="31">
        <f>SUM(F11:F12)</f>
        <v>1349.55</v>
      </c>
      <c r="G13" s="31">
        <f t="shared" ref="G13:AA13" si="0">SUM(G11:G12)</f>
        <v>0</v>
      </c>
      <c r="H13" s="31">
        <f>SUM(H11:H12)</f>
        <v>1427</v>
      </c>
      <c r="I13" s="31">
        <f t="shared" si="0"/>
        <v>0</v>
      </c>
      <c r="J13" s="31">
        <f t="shared" si="0"/>
        <v>1526.28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0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0</v>
      </c>
      <c r="Y13" s="31">
        <f t="shared" si="0"/>
        <v>0</v>
      </c>
      <c r="Z13" s="31">
        <f t="shared" si="0"/>
        <v>0</v>
      </c>
      <c r="AA13" s="31">
        <f t="shared" si="0"/>
        <v>0</v>
      </c>
      <c r="AB13" s="107"/>
      <c r="AC13" s="116" t="s">
        <v>4</v>
      </c>
      <c r="AD13" s="172">
        <f>$Z$13</f>
        <v>0</v>
      </c>
    </row>
    <row r="14" spans="1:30" x14ac:dyDescent="0.3">
      <c r="A14" s="11"/>
      <c r="B14" s="21"/>
      <c r="C14" s="82"/>
      <c r="D14" s="59"/>
      <c r="E14" s="46"/>
      <c r="F14" s="29"/>
      <c r="G14" s="90"/>
      <c r="H14" s="51"/>
      <c r="I14" s="53"/>
      <c r="J14" s="21"/>
      <c r="K14" s="95"/>
      <c r="L14" s="79"/>
      <c r="M14" s="73"/>
      <c r="N14" s="95"/>
      <c r="O14" s="95"/>
      <c r="P14" s="73"/>
      <c r="Q14" s="199"/>
      <c r="R14" s="95"/>
      <c r="S14" s="95"/>
      <c r="T14" s="76"/>
      <c r="U14" s="76"/>
      <c r="V14" s="97"/>
      <c r="W14" s="185"/>
      <c r="X14" s="76"/>
      <c r="Y14" s="76"/>
      <c r="Z14" s="97"/>
      <c r="AA14" s="81"/>
      <c r="AB14" s="104"/>
      <c r="AC14" s="117" t="s">
        <v>98</v>
      </c>
      <c r="AD14" s="172"/>
    </row>
    <row r="15" spans="1:30" x14ac:dyDescent="0.3">
      <c r="A15" s="11" t="s">
        <v>10</v>
      </c>
      <c r="B15" s="21"/>
      <c r="C15" s="82"/>
      <c r="D15" s="59"/>
      <c r="E15" s="46"/>
      <c r="F15" s="29"/>
      <c r="G15" s="90"/>
      <c r="H15" s="51"/>
      <c r="I15" s="53"/>
      <c r="J15" s="21"/>
      <c r="K15" s="95"/>
      <c r="L15" s="79"/>
      <c r="M15" s="73"/>
      <c r="N15" s="95"/>
      <c r="O15" s="95"/>
      <c r="P15" s="73"/>
      <c r="Q15" s="199"/>
      <c r="R15" s="95"/>
      <c r="S15" s="95"/>
      <c r="T15" s="76"/>
      <c r="U15" s="76"/>
      <c r="V15" s="97"/>
      <c r="W15" s="185"/>
      <c r="X15" s="76"/>
      <c r="Y15" s="76"/>
      <c r="Z15" s="97"/>
      <c r="AA15" s="81"/>
      <c r="AB15" s="104"/>
      <c r="AC15" s="117" t="s">
        <v>99</v>
      </c>
      <c r="AD15" s="172"/>
    </row>
    <row r="16" spans="1:30" x14ac:dyDescent="0.3">
      <c r="A16" s="11"/>
      <c r="B16" s="25"/>
      <c r="C16" s="96"/>
      <c r="D16" s="61"/>
      <c r="E16" s="61"/>
      <c r="F16" s="32"/>
      <c r="G16" s="32"/>
      <c r="H16" s="61"/>
      <c r="I16" s="61"/>
      <c r="J16" s="32"/>
      <c r="K16" s="32"/>
      <c r="L16" s="61"/>
      <c r="M16" s="61"/>
      <c r="N16" s="32"/>
      <c r="O16" s="32"/>
      <c r="P16" s="61"/>
      <c r="Q16" s="200"/>
      <c r="R16" s="32"/>
      <c r="S16" s="32"/>
      <c r="T16" s="61"/>
      <c r="U16" s="61"/>
      <c r="V16" s="32"/>
      <c r="W16" s="32"/>
      <c r="X16" s="61"/>
      <c r="Y16" s="61"/>
      <c r="Z16" s="32"/>
      <c r="AA16" s="32"/>
      <c r="AB16" s="104"/>
      <c r="AC16" s="117" t="s">
        <v>100</v>
      </c>
      <c r="AD16" s="25"/>
    </row>
    <row r="17" spans="1:30" x14ac:dyDescent="0.3">
      <c r="A17" s="9" t="s">
        <v>0</v>
      </c>
      <c r="B17" s="25"/>
      <c r="C17" s="96"/>
      <c r="D17" s="61"/>
      <c r="E17" s="61"/>
      <c r="F17" s="32"/>
      <c r="G17" s="32"/>
      <c r="H17" s="61"/>
      <c r="I17" s="61"/>
      <c r="J17" s="32"/>
      <c r="K17" s="32"/>
      <c r="L17" s="61"/>
      <c r="M17" s="61"/>
      <c r="N17" s="32"/>
      <c r="O17" s="32"/>
      <c r="P17" s="61"/>
      <c r="Q17" s="200"/>
      <c r="R17" s="32"/>
      <c r="S17" s="32"/>
      <c r="T17" s="61"/>
      <c r="U17" s="61"/>
      <c r="V17" s="32"/>
      <c r="W17" s="32"/>
      <c r="X17" s="61"/>
      <c r="Y17" s="61"/>
      <c r="Z17" s="32"/>
      <c r="AA17" s="32"/>
      <c r="AB17" s="104"/>
      <c r="AC17" s="113" t="s">
        <v>0</v>
      </c>
      <c r="AD17" s="172"/>
    </row>
    <row r="18" spans="1:30" x14ac:dyDescent="0.3">
      <c r="A18" s="16" t="s">
        <v>113</v>
      </c>
      <c r="B18" s="25">
        <v>47.42</v>
      </c>
      <c r="C18" s="96"/>
      <c r="D18" s="61"/>
      <c r="E18" s="61"/>
      <c r="F18" s="32"/>
      <c r="G18" s="32"/>
      <c r="H18" s="61"/>
      <c r="I18" s="61"/>
      <c r="J18" s="32"/>
      <c r="K18" s="32"/>
      <c r="L18" s="61"/>
      <c r="M18" s="61"/>
      <c r="N18" s="32"/>
      <c r="O18" s="32"/>
      <c r="P18" s="61"/>
      <c r="Q18" s="200"/>
      <c r="R18" s="32"/>
      <c r="S18" s="32"/>
      <c r="T18" s="61"/>
      <c r="U18" s="61"/>
      <c r="V18" s="32"/>
      <c r="W18" s="32"/>
      <c r="X18" s="61"/>
      <c r="Y18" s="61"/>
      <c r="Z18" s="32"/>
      <c r="AA18" s="32"/>
      <c r="AB18" s="104"/>
      <c r="AC18" s="173" t="s">
        <v>3</v>
      </c>
      <c r="AD18" s="172">
        <f>SUM(B18:AA18)</f>
        <v>47.42</v>
      </c>
    </row>
    <row r="19" spans="1:30" x14ac:dyDescent="0.3">
      <c r="A19" s="10" t="s">
        <v>114</v>
      </c>
      <c r="B19" s="177">
        <v>437.99</v>
      </c>
      <c r="C19" s="96"/>
      <c r="D19" s="61"/>
      <c r="E19" s="61"/>
      <c r="F19" s="32"/>
      <c r="G19" s="32"/>
      <c r="H19" s="61"/>
      <c r="I19" s="61"/>
      <c r="J19" s="32"/>
      <c r="K19" s="32"/>
      <c r="L19" s="61"/>
      <c r="M19" s="61"/>
      <c r="N19" s="32"/>
      <c r="O19" s="32"/>
      <c r="P19" s="61"/>
      <c r="Q19" s="200"/>
      <c r="R19" s="32"/>
      <c r="S19" s="32"/>
      <c r="T19" s="61"/>
      <c r="U19" s="61"/>
      <c r="V19" s="32"/>
      <c r="W19" s="32"/>
      <c r="X19" s="61"/>
      <c r="Y19" s="61"/>
      <c r="Z19" s="32"/>
      <c r="AA19" s="32"/>
      <c r="AB19" s="104"/>
      <c r="AC19" s="114" t="s">
        <v>5</v>
      </c>
      <c r="AD19" s="172">
        <v>437.99</v>
      </c>
    </row>
    <row r="20" spans="1:30" x14ac:dyDescent="0.3">
      <c r="A20" s="11" t="s">
        <v>64</v>
      </c>
      <c r="B20" s="25">
        <f>SUM(B18:B19)</f>
        <v>485.41</v>
      </c>
      <c r="C20" s="162">
        <f>SUM(B20/12)</f>
        <v>40.450833333333335</v>
      </c>
      <c r="D20" s="61"/>
      <c r="E20" s="61"/>
      <c r="F20" s="32"/>
      <c r="G20" s="32"/>
      <c r="H20" s="61"/>
      <c r="I20" s="61"/>
      <c r="J20" s="32"/>
      <c r="K20" s="32"/>
      <c r="L20" s="61"/>
      <c r="M20" s="61"/>
      <c r="N20" s="32"/>
      <c r="O20" s="32"/>
      <c r="P20" s="61"/>
      <c r="Q20" s="200"/>
      <c r="R20" s="32"/>
      <c r="S20" s="32"/>
      <c r="T20" s="61"/>
      <c r="U20" s="61"/>
      <c r="V20" s="32"/>
      <c r="W20" s="32"/>
      <c r="X20" s="61"/>
      <c r="Y20" s="61"/>
      <c r="Z20" s="32"/>
      <c r="AA20" s="32"/>
      <c r="AB20" s="104"/>
      <c r="AC20" s="118" t="s">
        <v>51</v>
      </c>
      <c r="AD20" s="25">
        <f>SUM(AD18:AD19)</f>
        <v>485.41</v>
      </c>
    </row>
    <row r="21" spans="1:30" x14ac:dyDescent="0.3">
      <c r="A21" s="11" t="s">
        <v>91</v>
      </c>
      <c r="B21" s="25">
        <f>SUM(B20/52/9)</f>
        <v>1.0372008547008549</v>
      </c>
      <c r="C21" s="152"/>
      <c r="D21" s="61"/>
      <c r="E21" s="61"/>
      <c r="F21" s="32"/>
      <c r="G21" s="32"/>
      <c r="H21" s="61"/>
      <c r="I21" s="61"/>
      <c r="J21" s="32"/>
      <c r="K21" s="32"/>
      <c r="L21" s="61"/>
      <c r="M21" s="61"/>
      <c r="N21" s="32"/>
      <c r="O21" s="32"/>
      <c r="P21" s="61"/>
      <c r="Q21" s="200"/>
      <c r="R21" s="32"/>
      <c r="S21" s="32"/>
      <c r="T21" s="61"/>
      <c r="U21" s="61"/>
      <c r="V21" s="32"/>
      <c r="W21" s="32"/>
      <c r="X21" s="61"/>
      <c r="Y21" s="61"/>
      <c r="Z21" s="32"/>
      <c r="AA21" s="32"/>
      <c r="AB21" s="104"/>
      <c r="AC21" s="119" t="s">
        <v>95</v>
      </c>
      <c r="AD21" s="194">
        <f>SUM(AD20/9/52)</f>
        <v>1.0372008547008547</v>
      </c>
    </row>
    <row r="22" spans="1:30" x14ac:dyDescent="0.3">
      <c r="A22" s="11"/>
      <c r="B22" s="25"/>
      <c r="C22" s="152"/>
      <c r="D22" s="61"/>
      <c r="E22" s="61"/>
      <c r="F22" s="32"/>
      <c r="G22" s="32"/>
      <c r="H22" s="61"/>
      <c r="I22" s="61"/>
      <c r="J22" s="32"/>
      <c r="K22" s="32"/>
      <c r="L22" s="61"/>
      <c r="M22" s="61"/>
      <c r="N22" s="32"/>
      <c r="O22" s="32"/>
      <c r="P22" s="61"/>
      <c r="Q22" s="200"/>
      <c r="R22" s="32"/>
      <c r="S22" s="32"/>
      <c r="T22" s="61"/>
      <c r="U22" s="61"/>
      <c r="V22" s="32"/>
      <c r="W22" s="32"/>
      <c r="X22" s="61"/>
      <c r="Y22" s="61"/>
      <c r="Z22" s="32"/>
      <c r="AA22" s="32"/>
      <c r="AB22" s="104"/>
      <c r="AC22" s="119"/>
      <c r="AD22" s="172"/>
    </row>
    <row r="23" spans="1:30" x14ac:dyDescent="0.3">
      <c r="A23" s="11" t="s">
        <v>42</v>
      </c>
      <c r="B23" s="25"/>
      <c r="C23" s="96"/>
      <c r="D23" s="61"/>
      <c r="E23" s="61"/>
      <c r="F23" s="32"/>
      <c r="G23" s="32"/>
      <c r="H23" s="61"/>
      <c r="I23" s="61"/>
      <c r="J23" s="32"/>
      <c r="K23" s="32"/>
      <c r="L23" s="61"/>
      <c r="M23" s="61"/>
      <c r="N23" s="32"/>
      <c r="O23" s="32"/>
      <c r="P23" s="61"/>
      <c r="Q23" s="200"/>
      <c r="R23" s="32"/>
      <c r="S23" s="32"/>
      <c r="T23" s="61"/>
      <c r="U23" s="61"/>
      <c r="V23" s="32"/>
      <c r="W23" s="32"/>
      <c r="X23" s="61"/>
      <c r="Y23" s="61"/>
      <c r="Z23" s="32"/>
      <c r="AA23" s="32"/>
      <c r="AB23" s="104"/>
      <c r="AC23" s="119"/>
      <c r="AD23" s="172"/>
    </row>
    <row r="24" spans="1:30" x14ac:dyDescent="0.3">
      <c r="A24" s="18"/>
      <c r="B24" s="25"/>
      <c r="C24" s="85"/>
      <c r="D24" s="61"/>
      <c r="E24" s="48"/>
      <c r="F24" s="32"/>
      <c r="G24" s="37"/>
      <c r="H24" s="54"/>
      <c r="I24" s="54"/>
      <c r="J24" s="25"/>
      <c r="K24" s="96"/>
      <c r="L24" s="80"/>
      <c r="M24" s="75"/>
      <c r="N24" s="96"/>
      <c r="O24" s="96"/>
      <c r="P24" s="75"/>
      <c r="Q24" s="201"/>
      <c r="R24" s="96"/>
      <c r="S24" s="96"/>
      <c r="T24" s="77"/>
      <c r="U24" s="77"/>
      <c r="V24" s="27"/>
      <c r="W24" s="172"/>
      <c r="X24" s="77"/>
      <c r="Y24" s="77"/>
      <c r="Z24" s="27"/>
      <c r="AA24" s="109"/>
      <c r="AB24" s="104"/>
      <c r="AC24" s="120"/>
      <c r="AD24" s="172"/>
    </row>
    <row r="25" spans="1:30" x14ac:dyDescent="0.3">
      <c r="A25" s="17"/>
      <c r="B25" s="25"/>
      <c r="C25" s="85"/>
      <c r="D25" s="61"/>
      <c r="E25" s="48"/>
      <c r="F25" s="32"/>
      <c r="G25" s="92"/>
      <c r="H25" s="55"/>
      <c r="I25" s="55"/>
      <c r="J25" s="25"/>
      <c r="K25" s="96"/>
      <c r="L25" s="80"/>
      <c r="M25" s="75"/>
      <c r="N25" s="96"/>
      <c r="O25" s="96"/>
      <c r="P25" s="75"/>
      <c r="Q25" s="201"/>
      <c r="R25" s="96"/>
      <c r="S25" s="96"/>
      <c r="T25" s="77"/>
      <c r="U25" s="77"/>
      <c r="V25" s="27"/>
      <c r="W25" s="172"/>
      <c r="X25" s="77"/>
      <c r="Y25" s="77"/>
      <c r="Z25" s="27"/>
      <c r="AA25" s="109"/>
      <c r="AB25" s="104"/>
      <c r="AC25" s="120"/>
      <c r="AD25" s="172"/>
    </row>
    <row r="26" spans="1:30" x14ac:dyDescent="0.3">
      <c r="A26" s="10"/>
      <c r="B26" s="22"/>
      <c r="C26" s="82"/>
      <c r="D26" s="59"/>
      <c r="E26" s="46"/>
      <c r="F26" s="29"/>
      <c r="G26" s="90"/>
      <c r="H26" s="51"/>
      <c r="I26" s="53"/>
      <c r="J26" s="21"/>
      <c r="K26" s="95"/>
      <c r="L26" s="79"/>
      <c r="M26" s="73"/>
      <c r="N26" s="95"/>
      <c r="O26" s="95"/>
      <c r="P26" s="73"/>
      <c r="Q26" s="199"/>
      <c r="R26" s="95"/>
      <c r="S26" s="95"/>
      <c r="T26" s="76"/>
      <c r="U26" s="76"/>
      <c r="V26" s="97"/>
      <c r="W26" s="185"/>
      <c r="X26" s="76"/>
      <c r="Y26" s="76"/>
      <c r="Z26" s="97"/>
      <c r="AA26" s="81"/>
      <c r="AB26" s="104"/>
      <c r="AC26" s="121"/>
      <c r="AD26" s="172"/>
    </row>
    <row r="27" spans="1:30" x14ac:dyDescent="0.3">
      <c r="A27" s="155" t="s">
        <v>57</v>
      </c>
      <c r="B27" s="21"/>
      <c r="C27" s="82"/>
      <c r="D27" s="59"/>
      <c r="E27" s="46"/>
      <c r="F27" s="29"/>
      <c r="G27" s="90"/>
      <c r="H27" s="51"/>
      <c r="I27" s="53"/>
      <c r="J27" s="21"/>
      <c r="K27" s="95"/>
      <c r="L27" s="79"/>
      <c r="M27" s="73"/>
      <c r="N27" s="95"/>
      <c r="O27" s="95"/>
      <c r="P27" s="73"/>
      <c r="Q27" s="199"/>
      <c r="R27" s="95"/>
      <c r="S27" s="95"/>
      <c r="T27" s="76"/>
      <c r="U27" s="76"/>
      <c r="V27" s="97"/>
      <c r="W27" s="185"/>
      <c r="X27" s="76"/>
      <c r="Y27" s="76"/>
      <c r="Z27" s="97"/>
      <c r="AA27" s="81"/>
      <c r="AB27" s="104"/>
      <c r="AC27" s="122" t="s">
        <v>11</v>
      </c>
      <c r="AD27" s="172"/>
    </row>
    <row r="28" spans="1:30" x14ac:dyDescent="0.3">
      <c r="A28" s="153" t="s">
        <v>55</v>
      </c>
      <c r="B28" s="154"/>
      <c r="C28" s="82"/>
      <c r="D28" s="59"/>
      <c r="E28" s="46"/>
      <c r="F28" s="29"/>
      <c r="G28" s="90"/>
      <c r="H28" s="51"/>
      <c r="I28" s="53"/>
      <c r="J28" s="21"/>
      <c r="K28" s="95"/>
      <c r="L28" s="79"/>
      <c r="M28" s="73"/>
      <c r="N28" s="95"/>
      <c r="O28" s="95"/>
      <c r="P28" s="73"/>
      <c r="Q28" s="199"/>
      <c r="R28" s="95"/>
      <c r="S28" s="95"/>
      <c r="T28" s="76"/>
      <c r="U28" s="76"/>
      <c r="V28" s="97"/>
      <c r="W28" s="185"/>
      <c r="X28" s="76"/>
      <c r="Y28" s="76"/>
      <c r="Z28" s="97"/>
      <c r="AA28" s="81"/>
      <c r="AB28" s="104"/>
      <c r="AC28" s="121" t="s">
        <v>6</v>
      </c>
      <c r="AD28" s="172">
        <v>500</v>
      </c>
    </row>
    <row r="29" spans="1:30" x14ac:dyDescent="0.3">
      <c r="A29" s="153" t="s">
        <v>56</v>
      </c>
      <c r="B29" s="154">
        <v>500</v>
      </c>
      <c r="C29" s="82"/>
      <c r="D29" s="59"/>
      <c r="E29" s="46"/>
      <c r="F29" s="29"/>
      <c r="G29" s="90"/>
      <c r="H29" s="51"/>
      <c r="I29" s="53"/>
      <c r="J29" s="21"/>
      <c r="K29" s="95"/>
      <c r="L29" s="79"/>
      <c r="M29" s="73"/>
      <c r="N29" s="95"/>
      <c r="O29" s="95"/>
      <c r="P29" s="73"/>
      <c r="Q29" s="199"/>
      <c r="R29" s="95"/>
      <c r="S29" s="95"/>
      <c r="T29" s="76"/>
      <c r="U29" s="76"/>
      <c r="V29" s="97"/>
      <c r="W29" s="185"/>
      <c r="X29" s="76"/>
      <c r="Y29" s="76"/>
      <c r="Z29" s="97"/>
      <c r="AA29" s="81"/>
      <c r="AB29" s="104"/>
      <c r="AC29" s="121" t="s">
        <v>8</v>
      </c>
      <c r="AD29" s="172"/>
    </row>
    <row r="30" spans="1:30" ht="15" thickBot="1" x14ac:dyDescent="0.35">
      <c r="A30" s="36" t="s">
        <v>108</v>
      </c>
      <c r="B30" s="23">
        <f>SUM(B28:B29)</f>
        <v>500</v>
      </c>
      <c r="C30" s="82"/>
      <c r="D30" s="59"/>
      <c r="E30" s="46"/>
      <c r="F30" s="29"/>
      <c r="G30" s="90"/>
      <c r="H30" s="51"/>
      <c r="I30" s="53"/>
      <c r="J30" s="21"/>
      <c r="K30" s="95"/>
      <c r="L30" s="79"/>
      <c r="M30" s="73"/>
      <c r="N30" s="95"/>
      <c r="O30" s="95"/>
      <c r="P30" s="73"/>
      <c r="Q30" s="199"/>
      <c r="R30" s="95"/>
      <c r="S30" s="95"/>
      <c r="T30" s="76"/>
      <c r="U30" s="76"/>
      <c r="V30" s="97"/>
      <c r="W30" s="185"/>
      <c r="X30" s="76"/>
      <c r="Y30" s="76"/>
      <c r="Z30" s="97"/>
      <c r="AA30" s="81"/>
      <c r="AB30" s="104"/>
      <c r="AC30" s="121"/>
      <c r="AD30" s="172"/>
    </row>
    <row r="31" spans="1:30" x14ac:dyDescent="0.3">
      <c r="A31" s="11"/>
      <c r="B31" s="26"/>
      <c r="C31" s="86">
        <f>SUM(B28:B29)</f>
        <v>500</v>
      </c>
      <c r="D31" s="43"/>
      <c r="E31" s="45"/>
      <c r="F31" s="28"/>
      <c r="G31" s="65"/>
      <c r="H31" s="53"/>
      <c r="I31" s="53"/>
      <c r="J31" s="21"/>
      <c r="K31" s="97"/>
      <c r="L31" s="50"/>
      <c r="M31" s="76"/>
      <c r="N31" s="97"/>
      <c r="O31" s="97"/>
      <c r="P31" s="76"/>
      <c r="Q31" s="202"/>
      <c r="R31" s="97"/>
      <c r="S31" s="97"/>
      <c r="T31" s="76"/>
      <c r="U31" s="76"/>
      <c r="V31" s="97"/>
      <c r="W31" s="185"/>
      <c r="X31" s="76"/>
      <c r="Y31" s="76"/>
      <c r="Z31" s="97"/>
      <c r="AA31" s="81"/>
      <c r="AB31" s="104"/>
      <c r="AC31" s="123" t="s">
        <v>7</v>
      </c>
      <c r="AD31" s="172"/>
    </row>
    <row r="32" spans="1:30" s="12" customFormat="1" x14ac:dyDescent="0.3">
      <c r="A32" s="19" t="s">
        <v>9</v>
      </c>
      <c r="B32" s="27"/>
      <c r="C32" s="37"/>
      <c r="D32" s="64"/>
      <c r="E32" s="44"/>
      <c r="F32" s="33"/>
      <c r="G32" s="37"/>
      <c r="H32" s="54"/>
      <c r="I32" s="54"/>
      <c r="J32" s="25"/>
      <c r="K32" s="27"/>
      <c r="L32" s="64"/>
      <c r="M32" s="64"/>
      <c r="N32" s="27"/>
      <c r="O32" s="27"/>
      <c r="P32" s="64"/>
      <c r="Q32" s="203"/>
      <c r="R32" s="27"/>
      <c r="S32" s="27"/>
      <c r="T32" s="64"/>
      <c r="U32" s="64"/>
      <c r="V32" s="27"/>
      <c r="W32" s="172"/>
      <c r="X32" s="64"/>
      <c r="Y32" s="64"/>
      <c r="Z32" s="27"/>
      <c r="AA32" s="109"/>
      <c r="AB32" s="106"/>
      <c r="AC32" s="118" t="s">
        <v>9</v>
      </c>
      <c r="AD32" s="172">
        <f>SUM(B32:AA32)</f>
        <v>0</v>
      </c>
    </row>
    <row r="33" spans="1:31" s="12" customFormat="1" x14ac:dyDescent="0.3">
      <c r="A33" s="19" t="s">
        <v>88</v>
      </c>
      <c r="B33" s="27"/>
      <c r="C33" s="37"/>
      <c r="D33" s="64"/>
      <c r="E33" s="44"/>
      <c r="F33" s="33"/>
      <c r="G33" s="37"/>
      <c r="H33" s="54"/>
      <c r="J33" s="25"/>
      <c r="K33" s="25"/>
      <c r="L33" s="64"/>
      <c r="M33" s="64"/>
      <c r="N33" s="27"/>
      <c r="O33" s="27"/>
      <c r="P33" s="64"/>
      <c r="Q33" s="203"/>
      <c r="R33" s="27"/>
      <c r="S33" s="27"/>
      <c r="T33" s="64"/>
      <c r="U33" s="64"/>
      <c r="V33" s="27"/>
      <c r="W33" s="172"/>
      <c r="X33" s="64"/>
      <c r="Y33" s="64"/>
      <c r="Z33" s="27"/>
      <c r="AA33" s="109"/>
      <c r="AB33" s="106"/>
      <c r="AC33" s="118"/>
      <c r="AD33" s="172"/>
    </row>
    <row r="34" spans="1:31" s="12" customFormat="1" x14ac:dyDescent="0.3">
      <c r="A34" s="19" t="s">
        <v>68</v>
      </c>
      <c r="B34" s="27"/>
      <c r="C34" s="37"/>
      <c r="D34" s="64"/>
      <c r="E34" s="44"/>
      <c r="F34" s="33"/>
      <c r="G34" s="37"/>
      <c r="H34" s="54"/>
      <c r="I34" s="54"/>
      <c r="J34" s="25"/>
      <c r="K34" s="27"/>
      <c r="L34" s="64"/>
      <c r="M34" s="64"/>
      <c r="N34" s="27"/>
      <c r="O34" s="27"/>
      <c r="P34" s="64"/>
      <c r="Q34" s="203"/>
      <c r="R34" s="27"/>
      <c r="S34" s="27"/>
      <c r="T34" s="64"/>
      <c r="U34" s="64"/>
      <c r="V34" s="27"/>
      <c r="W34" s="172"/>
      <c r="X34" s="64"/>
      <c r="Y34" s="64"/>
      <c r="Z34" s="27"/>
      <c r="AA34" s="109"/>
      <c r="AB34" s="106"/>
      <c r="AC34" s="118" t="s">
        <v>96</v>
      </c>
      <c r="AD34" s="172">
        <f>SUM(B34:AA34)</f>
        <v>0</v>
      </c>
    </row>
    <row r="35" spans="1:31" s="12" customFormat="1" x14ac:dyDescent="0.3">
      <c r="A35" s="19" t="s">
        <v>74</v>
      </c>
      <c r="B35" s="27"/>
      <c r="C35" s="37"/>
      <c r="D35" s="64"/>
      <c r="E35" s="44"/>
      <c r="F35" s="33"/>
      <c r="G35" s="37"/>
      <c r="H35" s="54"/>
      <c r="I35" s="54"/>
      <c r="J35" s="25"/>
      <c r="K35" s="98"/>
      <c r="L35" s="64"/>
      <c r="M35" s="64"/>
      <c r="N35" s="27"/>
      <c r="O35" s="27"/>
      <c r="P35" s="64"/>
      <c r="Q35" s="203"/>
      <c r="R35" s="27"/>
      <c r="S35" s="27"/>
      <c r="T35" s="64"/>
      <c r="U35" s="64"/>
      <c r="V35" s="27"/>
      <c r="W35" s="14"/>
      <c r="X35" s="64"/>
      <c r="Y35" s="176"/>
      <c r="Z35" s="27"/>
      <c r="AA35" s="109"/>
      <c r="AB35" s="106"/>
      <c r="AC35" s="118" t="s">
        <v>67</v>
      </c>
      <c r="AD35" s="172">
        <f>SUM(B35:AA35)</f>
        <v>0</v>
      </c>
    </row>
    <row r="36" spans="1:31" s="13" customFormat="1" x14ac:dyDescent="0.3">
      <c r="A36" s="175" t="s">
        <v>63</v>
      </c>
      <c r="B36" s="172"/>
      <c r="C36" s="44"/>
      <c r="D36" s="44">
        <v>66.94</v>
      </c>
      <c r="E36" s="33">
        <v>0.96</v>
      </c>
      <c r="F36" s="33"/>
      <c r="G36" s="33">
        <v>4.17</v>
      </c>
      <c r="H36" s="56"/>
      <c r="I36" s="221"/>
      <c r="J36" s="25"/>
      <c r="K36" s="177">
        <v>1.92</v>
      </c>
      <c r="L36" s="178"/>
      <c r="M36" s="178"/>
      <c r="N36" s="179"/>
      <c r="O36" s="179"/>
      <c r="P36" s="178"/>
      <c r="Q36" s="56"/>
      <c r="R36" s="25"/>
      <c r="S36" s="25"/>
      <c r="T36" s="54"/>
      <c r="U36" s="54"/>
      <c r="V36" s="172"/>
      <c r="W36" s="172"/>
      <c r="X36" s="176"/>
      <c r="Y36" s="176"/>
      <c r="Z36" s="172"/>
      <c r="AA36" s="181"/>
      <c r="AB36" s="106"/>
      <c r="AC36" s="182" t="s">
        <v>66</v>
      </c>
      <c r="AD36" s="172">
        <f>SUM(B36:AA36)</f>
        <v>73.989999999999995</v>
      </c>
    </row>
    <row r="37" spans="1:31" s="13" customFormat="1" x14ac:dyDescent="0.3">
      <c r="A37" s="175" t="s">
        <v>63</v>
      </c>
      <c r="B37" s="172"/>
      <c r="C37" s="87"/>
      <c r="D37" s="176"/>
      <c r="E37" s="44"/>
      <c r="F37" s="33"/>
      <c r="G37" s="221"/>
      <c r="H37" s="56"/>
      <c r="I37" s="221">
        <v>13.37</v>
      </c>
      <c r="J37" s="25"/>
      <c r="K37" s="177"/>
      <c r="L37" s="178"/>
      <c r="M37" s="178"/>
      <c r="N37" s="179"/>
      <c r="O37" s="179"/>
      <c r="P37" s="178"/>
      <c r="Q37" s="56"/>
      <c r="R37" s="25"/>
      <c r="S37" s="25"/>
      <c r="T37" s="54"/>
      <c r="U37" s="54"/>
      <c r="V37" s="172"/>
      <c r="W37" s="172"/>
      <c r="X37" s="176"/>
      <c r="Y37" s="176"/>
      <c r="Z37" s="172"/>
      <c r="AA37" s="181"/>
      <c r="AB37" s="106"/>
      <c r="AC37" s="182" t="s">
        <v>66</v>
      </c>
      <c r="AD37" s="172">
        <f>SUM(B37:AA37)</f>
        <v>13.37</v>
      </c>
    </row>
    <row r="38" spans="1:31" s="13" customFormat="1" x14ac:dyDescent="0.3">
      <c r="A38" s="175" t="s">
        <v>92</v>
      </c>
      <c r="B38" s="172"/>
      <c r="C38" s="87"/>
      <c r="D38" s="176"/>
      <c r="E38" s="44"/>
      <c r="F38" s="33"/>
      <c r="G38" s="37"/>
      <c r="H38" s="54"/>
      <c r="I38" s="54"/>
      <c r="J38" s="25"/>
      <c r="K38" s="172"/>
      <c r="L38" s="176"/>
      <c r="M38" s="176"/>
      <c r="N38" s="172"/>
      <c r="O38" s="25"/>
      <c r="P38" s="176"/>
      <c r="Q38" s="54"/>
      <c r="R38" s="172"/>
      <c r="S38" s="172"/>
      <c r="T38" s="176"/>
      <c r="U38" s="176"/>
      <c r="V38" s="172"/>
      <c r="W38" s="172"/>
      <c r="X38" s="176"/>
      <c r="Y38" s="176"/>
      <c r="Z38" s="172"/>
      <c r="AA38" s="181"/>
      <c r="AB38" s="106"/>
      <c r="AC38" s="183" t="s">
        <v>93</v>
      </c>
      <c r="AD38" s="172">
        <f>SUM(C38:AA38)</f>
        <v>0</v>
      </c>
    </row>
    <row r="39" spans="1:31" s="12" customFormat="1" x14ac:dyDescent="0.3">
      <c r="A39" s="144"/>
      <c r="B39" s="97"/>
      <c r="C39" s="89"/>
      <c r="D39" s="50"/>
      <c r="E39" s="45"/>
      <c r="F39" s="28"/>
      <c r="G39" s="65"/>
      <c r="H39" s="53"/>
      <c r="I39" s="53"/>
      <c r="J39" s="21"/>
      <c r="K39" s="97"/>
      <c r="L39" s="50"/>
      <c r="M39" s="50"/>
      <c r="N39" s="97"/>
      <c r="O39" s="97"/>
      <c r="P39" s="50"/>
      <c r="Q39" s="204"/>
      <c r="R39" s="97"/>
      <c r="S39" s="97"/>
      <c r="T39" s="50"/>
      <c r="U39" s="50"/>
      <c r="V39" s="97"/>
      <c r="W39" s="185"/>
      <c r="X39" s="50"/>
      <c r="Y39" s="50"/>
      <c r="Z39" s="97"/>
      <c r="AA39" s="81"/>
      <c r="AB39" s="106"/>
      <c r="AC39" s="136" t="s">
        <v>69</v>
      </c>
      <c r="AD39" s="25">
        <f>SUM(AD32:AD38)</f>
        <v>87.36</v>
      </c>
    </row>
    <row r="40" spans="1:31" s="12" customFormat="1" x14ac:dyDescent="0.3">
      <c r="A40" s="144" t="s">
        <v>23</v>
      </c>
      <c r="B40" s="97"/>
      <c r="C40" s="89"/>
      <c r="D40" s="50"/>
      <c r="E40" s="45"/>
      <c r="F40" s="28"/>
      <c r="G40" s="65"/>
      <c r="H40" s="53"/>
      <c r="I40" s="53"/>
      <c r="J40" s="21"/>
      <c r="K40" s="97"/>
      <c r="L40" s="50"/>
      <c r="M40" s="50"/>
      <c r="N40" s="97"/>
      <c r="O40" s="97"/>
      <c r="P40" s="50"/>
      <c r="Q40" s="204"/>
      <c r="R40" s="97"/>
      <c r="S40" s="97"/>
      <c r="T40" s="50"/>
      <c r="U40" s="50"/>
      <c r="V40" s="97"/>
      <c r="W40" s="185"/>
      <c r="X40" s="50"/>
      <c r="Y40" s="50"/>
      <c r="Z40" s="97"/>
      <c r="AA40" s="81"/>
      <c r="AB40" s="106"/>
      <c r="AC40" s="136" t="s">
        <v>23</v>
      </c>
      <c r="AD40" s="172"/>
    </row>
    <row r="41" spans="1:31" s="12" customFormat="1" x14ac:dyDescent="0.3">
      <c r="A41" s="102"/>
      <c r="B41" s="27"/>
      <c r="C41" s="33"/>
      <c r="D41" s="64"/>
      <c r="E41" s="62"/>
      <c r="F41" s="33"/>
      <c r="G41" s="25"/>
      <c r="H41" s="54"/>
      <c r="I41" s="54"/>
      <c r="J41" s="25"/>
      <c r="K41" s="27"/>
      <c r="L41" s="64"/>
      <c r="M41" s="64"/>
      <c r="N41" s="27"/>
      <c r="O41" s="27"/>
      <c r="P41" s="64"/>
      <c r="Q41" s="203"/>
      <c r="R41" s="27"/>
      <c r="S41" s="27"/>
      <c r="T41" s="64"/>
      <c r="U41" s="64"/>
      <c r="V41" s="27"/>
      <c r="W41" s="172"/>
      <c r="X41" s="64"/>
      <c r="Y41" s="64"/>
      <c r="Z41" s="27"/>
      <c r="AA41" s="27"/>
      <c r="AB41" s="106"/>
      <c r="AC41" s="136"/>
      <c r="AD41" s="172"/>
    </row>
    <row r="42" spans="1:31" x14ac:dyDescent="0.3">
      <c r="A42" s="103"/>
      <c r="B42" s="25"/>
      <c r="C42" s="27"/>
      <c r="D42" s="62"/>
      <c r="E42" s="62"/>
      <c r="F42" s="33"/>
      <c r="G42" s="25"/>
      <c r="H42" s="54"/>
      <c r="I42" s="54"/>
      <c r="J42" s="25"/>
      <c r="K42" s="27"/>
      <c r="L42" s="64"/>
      <c r="M42" s="77"/>
      <c r="N42" s="27"/>
      <c r="O42" s="27"/>
      <c r="P42" s="77"/>
      <c r="Q42" s="205"/>
      <c r="R42" s="27"/>
      <c r="S42" s="27"/>
      <c r="T42" s="77"/>
      <c r="U42" s="77"/>
      <c r="V42" s="27"/>
      <c r="W42" s="172"/>
      <c r="X42" s="77"/>
      <c r="Y42" s="77"/>
      <c r="Z42" s="27"/>
      <c r="AA42" s="27"/>
      <c r="AB42" s="104"/>
      <c r="AC42" s="136"/>
      <c r="AD42" s="172"/>
    </row>
    <row r="43" spans="1:31" x14ac:dyDescent="0.3">
      <c r="A43" s="103"/>
      <c r="B43" s="25"/>
      <c r="C43" s="27"/>
      <c r="D43" s="147"/>
      <c r="E43" s="147"/>
      <c r="F43" s="148"/>
      <c r="G43" s="25"/>
      <c r="H43" s="54"/>
      <c r="I43" s="54"/>
      <c r="J43" s="25"/>
      <c r="K43" s="149"/>
      <c r="L43" s="150"/>
      <c r="M43" s="151"/>
      <c r="N43" s="27"/>
      <c r="O43" s="27"/>
      <c r="P43" s="77"/>
      <c r="Q43" s="205"/>
      <c r="R43" s="27"/>
      <c r="S43" s="27"/>
      <c r="T43" s="77"/>
      <c r="U43" s="77"/>
      <c r="V43" s="27"/>
      <c r="W43" s="172"/>
      <c r="X43" s="77"/>
      <c r="Y43" s="77"/>
      <c r="Z43" s="27"/>
      <c r="AA43" s="27"/>
      <c r="AB43" s="104"/>
      <c r="AC43" s="136"/>
      <c r="AD43" s="172"/>
    </row>
    <row r="44" spans="1:31" x14ac:dyDescent="0.3">
      <c r="A44" s="141" t="s">
        <v>76</v>
      </c>
      <c r="B44" s="24"/>
      <c r="C44" s="24"/>
      <c r="D44" s="63"/>
      <c r="E44" s="49"/>
      <c r="F44" s="34"/>
      <c r="G44" s="93"/>
      <c r="H44" s="57"/>
      <c r="I44" s="57"/>
      <c r="J44" s="24"/>
      <c r="K44" s="99"/>
      <c r="L44" s="145"/>
      <c r="M44" s="146"/>
      <c r="N44" s="99"/>
      <c r="O44" s="99"/>
      <c r="P44" s="78"/>
      <c r="Q44" s="206"/>
      <c r="R44" s="99"/>
      <c r="S44" s="99"/>
      <c r="T44" s="78"/>
      <c r="U44" s="78"/>
      <c r="V44" s="99"/>
      <c r="W44" s="171"/>
      <c r="X44" s="78"/>
      <c r="Y44" s="78"/>
      <c r="Z44" s="99"/>
      <c r="AA44" s="88"/>
      <c r="AB44" s="104"/>
      <c r="AC44" s="118" t="s">
        <v>26</v>
      </c>
      <c r="AD44" s="172">
        <f>SUM(B44:AA44)</f>
        <v>0</v>
      </c>
    </row>
    <row r="45" spans="1:31" x14ac:dyDescent="0.3">
      <c r="A45" s="20" t="s">
        <v>20</v>
      </c>
      <c r="B45" s="25"/>
      <c r="C45" s="37"/>
      <c r="D45" s="62"/>
      <c r="E45" s="44"/>
      <c r="F45" s="33"/>
      <c r="G45" s="37"/>
      <c r="H45" s="54"/>
      <c r="I45" s="54"/>
      <c r="J45" s="25"/>
      <c r="K45" s="27"/>
      <c r="L45" s="64"/>
      <c r="M45" s="77"/>
      <c r="N45" s="27"/>
      <c r="O45" s="27"/>
      <c r="P45" s="77"/>
      <c r="Q45" s="205"/>
      <c r="R45" s="27"/>
      <c r="S45" s="27"/>
      <c r="T45" s="77"/>
      <c r="U45" s="77"/>
      <c r="V45" s="27"/>
      <c r="W45" s="172"/>
      <c r="X45" s="77"/>
      <c r="Y45" s="77"/>
      <c r="Z45" s="27"/>
      <c r="AA45" s="109"/>
      <c r="AB45" s="104"/>
      <c r="AC45" s="118" t="s">
        <v>20</v>
      </c>
      <c r="AD45" s="172">
        <f>SUM(B45:AA45)</f>
        <v>0</v>
      </c>
    </row>
    <row r="46" spans="1:31" x14ac:dyDescent="0.3">
      <c r="A46" s="11"/>
      <c r="B46" s="21"/>
      <c r="C46" s="81"/>
      <c r="D46" s="43"/>
      <c r="E46" s="45"/>
      <c r="F46" s="28"/>
      <c r="G46" s="65"/>
      <c r="H46" s="53"/>
      <c r="I46" s="53"/>
      <c r="J46" s="21"/>
      <c r="K46" s="97"/>
      <c r="L46" s="50"/>
      <c r="M46" s="76"/>
      <c r="N46" s="97"/>
      <c r="O46" s="97"/>
      <c r="P46" s="76"/>
      <c r="Q46" s="202"/>
      <c r="R46" s="97"/>
      <c r="S46" s="97"/>
      <c r="T46" s="76"/>
      <c r="U46" s="76"/>
      <c r="V46" s="97"/>
      <c r="W46" s="185"/>
      <c r="X46" s="76"/>
      <c r="Y46" s="76"/>
      <c r="Z46" s="97"/>
      <c r="AA46" s="94"/>
      <c r="AC46" s="124" t="s">
        <v>70</v>
      </c>
      <c r="AD46" s="22">
        <f>SUM(AD44:AD45)</f>
        <v>0</v>
      </c>
    </row>
    <row r="47" spans="1:31" ht="15" thickBot="1" x14ac:dyDescent="0.35">
      <c r="A47" s="127" t="s">
        <v>115</v>
      </c>
      <c r="B47" s="23"/>
      <c r="C47" s="35">
        <f>SUM(B13-C32-C35-C36-C38+B43+B45+B44)</f>
        <v>1120.55</v>
      </c>
      <c r="D47" s="240">
        <f>SUM(D13-E32-E33-E34-E35-E36-E37-E38+D41+D42+D43+D44+D45+D46)</f>
        <v>1121.27</v>
      </c>
      <c r="E47" s="244"/>
      <c r="F47" s="240">
        <f>SUM(F13-G32-G33-G34-G35-G36-G37-G38+F41+F42+F43+F44+F45+F46)</f>
        <v>1345.3799999999999</v>
      </c>
      <c r="G47" s="244"/>
      <c r="H47" s="242">
        <f>SUM(H13-I32-I33-I34-I35-I36-I37-I38+H41+H42+H43+H44+H45+H46)</f>
        <v>1413.63</v>
      </c>
      <c r="I47" s="248"/>
      <c r="J47" s="242">
        <f>SUM(J13-K32-K33-K34-K35-K36-K37-K38+J41+J42+J43+J44+J45+J46)</f>
        <v>1524.36</v>
      </c>
      <c r="K47" s="248"/>
      <c r="L47" s="242">
        <f>SUM(L13-M32-M33-M34-M35-M36-M37-M38+L41+L42+L43+L44+L45+L46)</f>
        <v>0</v>
      </c>
      <c r="M47" s="248"/>
      <c r="N47" s="240">
        <f>SUM(N13-O32-O33-O34-O35-O36-O37-O38+N41+N42+N43+N44+N45+N46)</f>
        <v>0</v>
      </c>
      <c r="O47" s="241"/>
      <c r="P47" s="242">
        <f>SUM(P13-Q32-Q33-Q34-Q35-Q36-Q37-Q38+P41+P42+P43+P44+P45+P46)</f>
        <v>0</v>
      </c>
      <c r="Q47" s="243"/>
      <c r="R47" s="240">
        <f>SUM(R13-S32-S33-S34-S35-S36-S37-S38+R41+R42+R43+R44+R45+R46)</f>
        <v>0</v>
      </c>
      <c r="S47" s="244"/>
      <c r="T47" s="242">
        <f>SUM(T13-U32-U33-U34-U35-U36-U37-U38+T41+T42+T43+T44+T45+T46)</f>
        <v>0</v>
      </c>
      <c r="U47" s="243"/>
      <c r="V47" s="240">
        <f>SUM(V13-W32-W33-W34-W35-W36-W37-W38+V41+V42+V43+V44+V45+V46)</f>
        <v>0</v>
      </c>
      <c r="W47" s="241"/>
      <c r="X47" s="262">
        <f>SUM(X13-Y32-Y33-Y34-Y35-Y36-Y37-Y38+X41+X42+X43+X44+X45+X46)</f>
        <v>0</v>
      </c>
      <c r="Y47" s="263"/>
      <c r="Z47" s="240">
        <f>SUM(Z13-AA32-AA33-AA34-AA35-AA36-AA37-AA38+Z41+Z42+Z43+Z44+Z45+Z46)</f>
        <v>0</v>
      </c>
      <c r="AA47" s="244"/>
      <c r="AB47" s="108"/>
      <c r="AC47" s="125" t="s">
        <v>107</v>
      </c>
      <c r="AD47" s="142"/>
      <c r="AE47" s="39"/>
    </row>
    <row r="48" spans="1:31" x14ac:dyDescent="0.3">
      <c r="A48" s="128" t="s">
        <v>111</v>
      </c>
      <c r="B48" s="66">
        <v>1000</v>
      </c>
      <c r="C48" s="66">
        <v>500</v>
      </c>
      <c r="D48" s="66">
        <v>500</v>
      </c>
      <c r="E48" s="66">
        <v>500</v>
      </c>
      <c r="F48" s="66">
        <v>500</v>
      </c>
      <c r="G48" s="66">
        <v>500</v>
      </c>
      <c r="H48" s="66">
        <v>500</v>
      </c>
      <c r="I48" s="66">
        <v>500</v>
      </c>
      <c r="J48" s="66">
        <v>500</v>
      </c>
      <c r="K48" s="66">
        <v>500</v>
      </c>
      <c r="L48" s="66">
        <v>500</v>
      </c>
      <c r="M48" s="66">
        <v>500</v>
      </c>
      <c r="N48" s="66">
        <v>500</v>
      </c>
      <c r="O48" s="66">
        <v>500</v>
      </c>
      <c r="P48" s="66">
        <v>500</v>
      </c>
      <c r="Q48" s="66">
        <v>500</v>
      </c>
      <c r="R48" s="66">
        <v>500</v>
      </c>
      <c r="S48" s="66">
        <v>500</v>
      </c>
      <c r="T48" s="66">
        <v>500</v>
      </c>
      <c r="U48" s="66">
        <v>500</v>
      </c>
      <c r="V48" s="66">
        <v>500</v>
      </c>
      <c r="W48" s="66">
        <v>500</v>
      </c>
      <c r="X48" s="66">
        <v>500</v>
      </c>
      <c r="Y48" s="66">
        <v>500</v>
      </c>
      <c r="Z48" s="66">
        <v>500</v>
      </c>
      <c r="AA48" s="66">
        <v>500</v>
      </c>
      <c r="AB48" s="212"/>
      <c r="AC48" s="126" t="s">
        <v>25</v>
      </c>
      <c r="AD48" s="223">
        <v>500</v>
      </c>
    </row>
    <row r="49" spans="1:30" s="7" customFormat="1" ht="15" thickBot="1" x14ac:dyDescent="0.35">
      <c r="A49" s="137" t="s">
        <v>24</v>
      </c>
      <c r="B49" s="138"/>
      <c r="C49" s="138">
        <f>SUM(C47-L48)</f>
        <v>620.54999999999995</v>
      </c>
      <c r="D49" s="139"/>
      <c r="E49" s="229">
        <f>SUM(D47-E48)</f>
        <v>621.27</v>
      </c>
      <c r="F49" s="138"/>
      <c r="G49" s="138">
        <f>SUM(F47-G48)</f>
        <v>845.37999999999988</v>
      </c>
      <c r="H49" s="138"/>
      <c r="I49" s="138">
        <f>SUM(H47-I48)</f>
        <v>913.63000000000011</v>
      </c>
      <c r="J49" s="138"/>
      <c r="K49" s="138">
        <f>SUM(J47-K48)</f>
        <v>1024.3599999999999</v>
      </c>
      <c r="L49" s="138"/>
      <c r="M49" s="266">
        <f>SUM(L47-M48)</f>
        <v>-500</v>
      </c>
      <c r="N49" s="266"/>
      <c r="O49" s="266">
        <f>SUM(N47-C48)</f>
        <v>-500</v>
      </c>
      <c r="P49" s="266"/>
      <c r="Q49" s="266">
        <f>SUM(P47-Q48)</f>
        <v>-500</v>
      </c>
      <c r="R49" s="266"/>
      <c r="S49" s="266">
        <f>SUM(R47-S48)</f>
        <v>-500</v>
      </c>
      <c r="T49" s="266"/>
      <c r="U49" s="266">
        <f t="shared" ref="U49" si="1">SUM(T47-U48)</f>
        <v>-500</v>
      </c>
      <c r="V49" s="266"/>
      <c r="W49" s="266">
        <f>SUM(V47-W48)</f>
        <v>-500</v>
      </c>
      <c r="X49" s="266"/>
      <c r="Y49" s="266">
        <f t="shared" ref="Y49" si="2">SUM(X47-Y48)</f>
        <v>-500</v>
      </c>
      <c r="Z49" s="266"/>
      <c r="AA49" s="266">
        <f t="shared" ref="AA49" si="3">SUM(Z47-AA48)</f>
        <v>-500</v>
      </c>
      <c r="AB49" s="6"/>
      <c r="AC49" s="140" t="s">
        <v>24</v>
      </c>
      <c r="AD49" s="142"/>
    </row>
    <row r="51" spans="1:30" s="15" customFormat="1" x14ac:dyDescent="0.3">
      <c r="A51" s="15" t="s">
        <v>112</v>
      </c>
      <c r="B51" s="216"/>
      <c r="C51" s="218"/>
      <c r="D51" s="217"/>
      <c r="E51" s="40">
        <f t="shared" ref="E51" si="4">SUM(D47-D8+E36)</f>
        <v>1.6800000000000272</v>
      </c>
      <c r="F51" s="40">
        <f>SUM(E47-E8+F36)</f>
        <v>0</v>
      </c>
      <c r="G51" s="40">
        <f>SUM(F47-F8+G36)</f>
        <v>228.27999999999989</v>
      </c>
      <c r="H51" s="40">
        <f t="shared" ref="H51:AA51" si="5">SUM(G47-G8+H36)</f>
        <v>0</v>
      </c>
      <c r="I51" s="40">
        <f>SUM(H47-H8+I36)</f>
        <v>68.250000000000227</v>
      </c>
      <c r="J51" s="40">
        <f>SUM(I47-I8+J36)</f>
        <v>0</v>
      </c>
      <c r="K51" s="40">
        <f>SUM(J47-J8+K36)</f>
        <v>112.64999999999979</v>
      </c>
      <c r="L51" s="40">
        <f>SUM(K47-K8+L36)</f>
        <v>0</v>
      </c>
      <c r="M51" s="216">
        <f t="shared" si="5"/>
        <v>-1524.36</v>
      </c>
      <c r="N51" s="40">
        <f t="shared" si="5"/>
        <v>0</v>
      </c>
      <c r="O51" s="40">
        <f t="shared" si="5"/>
        <v>0</v>
      </c>
      <c r="P51" s="40">
        <f t="shared" si="5"/>
        <v>0</v>
      </c>
      <c r="Q51" s="40">
        <f t="shared" si="5"/>
        <v>0</v>
      </c>
      <c r="R51" s="40">
        <f t="shared" si="5"/>
        <v>0</v>
      </c>
      <c r="S51" s="40">
        <f t="shared" si="5"/>
        <v>0</v>
      </c>
      <c r="T51" s="40">
        <f t="shared" si="5"/>
        <v>0</v>
      </c>
      <c r="U51" s="40">
        <f t="shared" si="5"/>
        <v>0</v>
      </c>
      <c r="V51" s="40">
        <f t="shared" si="5"/>
        <v>0</v>
      </c>
      <c r="W51" s="40">
        <f t="shared" si="5"/>
        <v>0</v>
      </c>
      <c r="X51" s="40">
        <f t="shared" si="5"/>
        <v>0</v>
      </c>
      <c r="Y51" s="40">
        <f t="shared" si="5"/>
        <v>0</v>
      </c>
      <c r="Z51" s="40">
        <f t="shared" si="5"/>
        <v>0</v>
      </c>
      <c r="AA51" s="40">
        <f t="shared" si="5"/>
        <v>0</v>
      </c>
      <c r="AB51" s="1"/>
      <c r="AD51" s="207"/>
    </row>
    <row r="52" spans="1:30" x14ac:dyDescent="0.3">
      <c r="A52" s="197"/>
      <c r="B52" s="216"/>
      <c r="C52" s="163"/>
      <c r="D52" s="217"/>
      <c r="E52" s="217"/>
      <c r="Q52" s="222"/>
      <c r="AB52" s="213"/>
      <c r="AD52" s="213"/>
    </row>
    <row r="53" spans="1:30" x14ac:dyDescent="0.3">
      <c r="A53" s="40"/>
      <c r="B53" s="213"/>
      <c r="D53" s="213"/>
      <c r="E53" s="12"/>
      <c r="F53" s="214"/>
      <c r="Q53" s="222"/>
      <c r="W53" s="214"/>
      <c r="Y53" s="214"/>
      <c r="AB53" s="213"/>
      <c r="AD53" s="213"/>
    </row>
    <row r="54" spans="1:30" x14ac:dyDescent="0.3">
      <c r="A54" s="225"/>
      <c r="B54" s="158"/>
      <c r="D54" s="214"/>
      <c r="E54" s="13"/>
      <c r="F54" s="214"/>
      <c r="Q54" s="213"/>
      <c r="T54" s="214"/>
      <c r="AB54" s="213"/>
      <c r="AD54" s="213"/>
    </row>
    <row r="55" spans="1:30" x14ac:dyDescent="0.3">
      <c r="A55" s="225"/>
      <c r="B55" s="158"/>
      <c r="D55" s="214"/>
      <c r="E55" s="13"/>
      <c r="F55" s="214"/>
      <c r="Q55" s="222"/>
      <c r="AB55" s="213"/>
      <c r="AD55" s="213"/>
    </row>
    <row r="56" spans="1:30" x14ac:dyDescent="0.3">
      <c r="A56" s="225"/>
      <c r="B56" s="158"/>
      <c r="D56" s="214"/>
      <c r="E56" s="13"/>
      <c r="F56" s="214"/>
      <c r="AB56" s="213"/>
      <c r="AD56" s="213"/>
    </row>
    <row r="57" spans="1:30" x14ac:dyDescent="0.3">
      <c r="A57" s="225"/>
      <c r="B57" s="158"/>
      <c r="D57" s="214"/>
      <c r="E57" s="13"/>
      <c r="F57" s="214"/>
      <c r="AB57" s="213"/>
      <c r="AD57" s="213"/>
    </row>
    <row r="58" spans="1:30" x14ac:dyDescent="0.3">
      <c r="A58" s="225"/>
      <c r="B58" s="158"/>
      <c r="D58" s="214"/>
      <c r="E58" s="13"/>
      <c r="F58" s="214"/>
      <c r="AB58" s="213"/>
      <c r="AD58" s="213"/>
    </row>
    <row r="59" spans="1:30" x14ac:dyDescent="0.3">
      <c r="A59" s="225"/>
      <c r="B59" s="158"/>
      <c r="D59" s="214"/>
      <c r="E59" s="13"/>
      <c r="F59" s="214"/>
      <c r="AB59" s="213"/>
      <c r="AD59" s="213"/>
    </row>
    <row r="60" spans="1:30" x14ac:dyDescent="0.3">
      <c r="A60" s="225"/>
      <c r="B60" s="158"/>
      <c r="D60" s="214"/>
      <c r="E60" s="13"/>
      <c r="F60" s="214"/>
      <c r="AB60" s="213"/>
      <c r="AD60" s="213"/>
    </row>
    <row r="61" spans="1:30" x14ac:dyDescent="0.3">
      <c r="A61" s="225"/>
      <c r="B61" s="158"/>
      <c r="D61" s="214"/>
      <c r="E61" s="13"/>
      <c r="F61" s="214"/>
      <c r="AB61" s="213"/>
      <c r="AD61" s="213"/>
    </row>
    <row r="62" spans="1:30" x14ac:dyDescent="0.3">
      <c r="A62" s="225"/>
      <c r="B62" s="158"/>
      <c r="D62" s="214"/>
      <c r="E62" s="13"/>
      <c r="F62" s="214"/>
      <c r="AB62" s="213"/>
      <c r="AD62" s="213"/>
    </row>
    <row r="63" spans="1:30" x14ac:dyDescent="0.3">
      <c r="A63" s="225"/>
      <c r="B63" s="158"/>
      <c r="D63" s="214"/>
      <c r="E63" s="40"/>
      <c r="F63" s="1"/>
      <c r="AB63" s="213"/>
      <c r="AD63" s="213"/>
    </row>
    <row r="64" spans="1:30" x14ac:dyDescent="0.3">
      <c r="A64" s="225"/>
      <c r="B64" s="158"/>
      <c r="D64" s="214"/>
      <c r="E64" s="13"/>
      <c r="F64" s="214"/>
      <c r="AB64" s="213"/>
      <c r="AD64" s="213"/>
    </row>
    <row r="65" spans="1:30" x14ac:dyDescent="0.3">
      <c r="A65" s="225"/>
      <c r="B65" s="158"/>
      <c r="D65" s="214"/>
      <c r="E65" s="13"/>
      <c r="F65" s="214"/>
      <c r="AB65" s="213"/>
      <c r="AD65" s="213"/>
    </row>
    <row r="66" spans="1:30" x14ac:dyDescent="0.3">
      <c r="A66" s="225"/>
      <c r="B66" s="158"/>
      <c r="D66" s="214"/>
      <c r="E66" s="13"/>
      <c r="F66" s="214"/>
    </row>
    <row r="67" spans="1:30" x14ac:dyDescent="0.3">
      <c r="A67" s="225"/>
      <c r="B67" s="158"/>
      <c r="D67" s="214"/>
      <c r="E67" s="13"/>
      <c r="F67" s="214"/>
    </row>
    <row r="68" spans="1:30" x14ac:dyDescent="0.3">
      <c r="A68" s="225"/>
      <c r="B68" s="158"/>
      <c r="D68" s="214"/>
      <c r="E68" s="13"/>
      <c r="F68" s="214"/>
    </row>
    <row r="69" spans="1:30" x14ac:dyDescent="0.3">
      <c r="A69" s="225"/>
      <c r="B69" s="158"/>
      <c r="D69" s="214"/>
      <c r="E69" s="13"/>
      <c r="F69" s="214"/>
    </row>
    <row r="70" spans="1:30" x14ac:dyDescent="0.3">
      <c r="A70" s="224"/>
      <c r="B70" s="158"/>
      <c r="C70" s="213"/>
      <c r="D70" s="214"/>
      <c r="E70" s="214"/>
      <c r="F70" s="214"/>
    </row>
    <row r="71" spans="1:30" x14ac:dyDescent="0.3">
      <c r="A71" s="224"/>
      <c r="B71" s="158"/>
      <c r="C71" s="213"/>
      <c r="D71" s="214"/>
      <c r="E71" s="214"/>
      <c r="F71" s="214"/>
    </row>
    <row r="72" spans="1:30" x14ac:dyDescent="0.3">
      <c r="A72" s="224"/>
      <c r="B72" s="158"/>
      <c r="C72" s="213"/>
      <c r="D72" s="214"/>
      <c r="E72" s="214"/>
      <c r="F72" s="214"/>
      <c r="G72" s="213"/>
      <c r="H72" s="213"/>
      <c r="I72" s="213"/>
      <c r="AB72" s="213"/>
      <c r="AD72" s="213"/>
    </row>
    <row r="73" spans="1:30" x14ac:dyDescent="0.3">
      <c r="A73" s="224"/>
      <c r="B73" s="158"/>
      <c r="C73" s="213"/>
      <c r="D73" s="214"/>
      <c r="E73" s="214"/>
      <c r="F73" s="214"/>
      <c r="G73" s="213"/>
      <c r="H73" s="213"/>
      <c r="I73" s="213"/>
      <c r="AB73" s="213"/>
      <c r="AD73" s="213"/>
    </row>
    <row r="74" spans="1:30" x14ac:dyDescent="0.3">
      <c r="A74" s="224"/>
      <c r="B74" s="158"/>
      <c r="C74" s="213"/>
      <c r="D74" s="214"/>
      <c r="E74" s="214"/>
      <c r="F74" s="214"/>
      <c r="G74" s="213"/>
      <c r="H74" s="213"/>
      <c r="I74" s="213"/>
      <c r="AB74" s="213"/>
      <c r="AD74" s="213"/>
    </row>
    <row r="75" spans="1:30" x14ac:dyDescent="0.3">
      <c r="A75" s="224"/>
      <c r="B75" s="158"/>
      <c r="C75" s="213"/>
      <c r="D75" s="214"/>
      <c r="E75" s="214"/>
      <c r="F75" s="214"/>
      <c r="G75" s="213"/>
      <c r="H75" s="213"/>
      <c r="I75" s="213"/>
      <c r="AB75" s="213"/>
      <c r="AD75" s="213"/>
    </row>
    <row r="76" spans="1:30" x14ac:dyDescent="0.3">
      <c r="A76" s="224"/>
      <c r="B76" s="158"/>
      <c r="C76" s="213"/>
      <c r="D76" s="214"/>
      <c r="E76" s="214"/>
      <c r="F76" s="214"/>
      <c r="G76" s="213"/>
      <c r="H76" s="213"/>
      <c r="I76" s="213"/>
      <c r="AB76" s="213"/>
      <c r="AD76" s="213"/>
    </row>
    <row r="77" spans="1:30" x14ac:dyDescent="0.3">
      <c r="A77" s="224"/>
      <c r="B77" s="158"/>
      <c r="C77" s="213"/>
      <c r="D77" s="214"/>
      <c r="E77" s="214"/>
      <c r="F77" s="214"/>
      <c r="G77" s="213"/>
      <c r="H77" s="213"/>
      <c r="I77" s="213"/>
      <c r="AB77" s="213"/>
      <c r="AD77" s="213"/>
    </row>
    <row r="78" spans="1:30" x14ac:dyDescent="0.3">
      <c r="A78" s="224"/>
      <c r="B78" s="213"/>
      <c r="C78" s="213"/>
      <c r="D78" s="214"/>
      <c r="E78" s="214"/>
      <c r="F78" s="214"/>
      <c r="G78" s="213"/>
      <c r="H78" s="213"/>
      <c r="I78" s="213"/>
      <c r="AB78" s="213"/>
      <c r="AD78" s="213"/>
    </row>
    <row r="79" spans="1:30" x14ac:dyDescent="0.3">
      <c r="A79" s="224"/>
      <c r="B79" s="158"/>
      <c r="C79" s="213"/>
      <c r="D79" s="214"/>
      <c r="E79" s="214"/>
      <c r="F79" s="214"/>
      <c r="G79" s="213"/>
      <c r="H79" s="213"/>
      <c r="I79" s="213"/>
      <c r="AB79" s="213"/>
      <c r="AD79" s="213"/>
    </row>
    <row r="80" spans="1:30" x14ac:dyDescent="0.3">
      <c r="B80" s="213"/>
      <c r="C80" s="213"/>
      <c r="D80" s="214"/>
      <c r="E80" s="214"/>
      <c r="F80" s="214"/>
      <c r="G80" s="213"/>
      <c r="H80" s="213"/>
      <c r="I80" s="213"/>
      <c r="AB80" s="213"/>
      <c r="AD80" s="213"/>
    </row>
    <row r="81" spans="1:30" x14ac:dyDescent="0.3">
      <c r="A81" s="40"/>
      <c r="B81" s="213"/>
      <c r="D81" s="1"/>
      <c r="E81" s="40"/>
      <c r="F81" s="1"/>
      <c r="G81" s="213"/>
      <c r="H81" s="213"/>
      <c r="I81" s="213"/>
      <c r="AB81" s="213"/>
      <c r="AD81" s="213"/>
    </row>
    <row r="82" spans="1:30" x14ac:dyDescent="0.3">
      <c r="A82" s="158" t="s">
        <v>22</v>
      </c>
      <c r="B82" s="216" t="e">
        <f>SUM(#REF!-#REF!)</f>
        <v>#REF!</v>
      </c>
      <c r="C82" s="213"/>
      <c r="D82" s="213"/>
      <c r="E82" s="213"/>
      <c r="F82" s="213"/>
      <c r="G82" s="213"/>
      <c r="H82" s="213"/>
      <c r="I82" s="213"/>
      <c r="AB82" s="213"/>
      <c r="AD82" s="213"/>
    </row>
    <row r="89" spans="1:30" x14ac:dyDescent="0.3">
      <c r="M89" s="224"/>
      <c r="R89" s="228"/>
      <c r="S89" s="226"/>
      <c r="T89" s="227"/>
    </row>
    <row r="90" spans="1:30" x14ac:dyDescent="0.3">
      <c r="R90" s="228"/>
      <c r="T90" s="227"/>
    </row>
    <row r="91" spans="1:30" x14ac:dyDescent="0.3">
      <c r="M91" s="224"/>
      <c r="R91" s="228"/>
      <c r="S91" s="226"/>
      <c r="T91" s="227"/>
    </row>
    <row r="92" spans="1:30" x14ac:dyDescent="0.3">
      <c r="R92" s="228"/>
      <c r="T92" s="227"/>
    </row>
    <row r="93" spans="1:30" x14ac:dyDescent="0.3">
      <c r="M93" s="224"/>
      <c r="R93" s="228"/>
      <c r="S93" s="226"/>
      <c r="T93" s="227"/>
    </row>
    <row r="94" spans="1:30" x14ac:dyDescent="0.3">
      <c r="R94" s="228"/>
      <c r="T94" s="227"/>
    </row>
    <row r="95" spans="1:30" x14ac:dyDescent="0.3">
      <c r="M95" s="224"/>
      <c r="R95" s="228"/>
      <c r="T95" s="227"/>
    </row>
    <row r="96" spans="1:30" x14ac:dyDescent="0.3">
      <c r="R96" s="228"/>
      <c r="T96" s="227"/>
    </row>
    <row r="97" spans="13:20" x14ac:dyDescent="0.3">
      <c r="M97" s="224"/>
      <c r="R97" s="228"/>
      <c r="S97" s="226"/>
      <c r="T97" s="227"/>
    </row>
    <row r="98" spans="13:20" x14ac:dyDescent="0.3">
      <c r="R98" s="228"/>
      <c r="T98" s="227"/>
    </row>
    <row r="99" spans="13:20" x14ac:dyDescent="0.3">
      <c r="M99" s="224"/>
      <c r="R99" s="228"/>
      <c r="S99" s="226"/>
      <c r="T99" s="227"/>
    </row>
    <row r="100" spans="13:20" x14ac:dyDescent="0.3">
      <c r="R100" s="228"/>
      <c r="T100" s="227"/>
    </row>
    <row r="101" spans="13:20" x14ac:dyDescent="0.3">
      <c r="M101" s="224"/>
      <c r="R101" s="228"/>
      <c r="S101" s="226"/>
      <c r="T101" s="227"/>
    </row>
    <row r="102" spans="13:20" x14ac:dyDescent="0.3">
      <c r="R102" s="228"/>
      <c r="T102" s="227"/>
    </row>
    <row r="103" spans="13:20" x14ac:dyDescent="0.3">
      <c r="M103" s="224"/>
      <c r="R103" s="228"/>
      <c r="S103" s="226"/>
      <c r="T103" s="227"/>
    </row>
    <row r="104" spans="13:20" x14ac:dyDescent="0.3">
      <c r="R104" s="228"/>
      <c r="T104" s="227"/>
    </row>
    <row r="105" spans="13:20" x14ac:dyDescent="0.3">
      <c r="M105" s="224"/>
      <c r="R105" s="228"/>
      <c r="S105" s="226"/>
      <c r="T105" s="227"/>
    </row>
    <row r="106" spans="13:20" x14ac:dyDescent="0.3">
      <c r="R106" s="228"/>
      <c r="T106" s="227"/>
    </row>
    <row r="107" spans="13:20" x14ac:dyDescent="0.3">
      <c r="M107" s="224"/>
      <c r="R107" s="228"/>
      <c r="S107" s="226"/>
      <c r="T107" s="227"/>
    </row>
    <row r="108" spans="13:20" x14ac:dyDescent="0.3">
      <c r="R108" s="228"/>
      <c r="T108" s="227"/>
    </row>
    <row r="109" spans="13:20" x14ac:dyDescent="0.3">
      <c r="M109" s="224"/>
      <c r="R109" s="228"/>
      <c r="S109" s="226"/>
      <c r="T109" s="227"/>
    </row>
    <row r="110" spans="13:20" x14ac:dyDescent="0.3">
      <c r="R110" s="228"/>
      <c r="T110" s="227"/>
    </row>
    <row r="111" spans="13:20" x14ac:dyDescent="0.3">
      <c r="M111" s="224"/>
      <c r="R111" s="228"/>
      <c r="S111" s="226"/>
      <c r="T111" s="227"/>
    </row>
    <row r="112" spans="13:20" x14ac:dyDescent="0.3">
      <c r="R112" s="228"/>
      <c r="T112" s="227"/>
    </row>
    <row r="113" spans="13:20" x14ac:dyDescent="0.3">
      <c r="M113" s="224"/>
      <c r="R113" s="228"/>
      <c r="S113" s="226"/>
      <c r="T113" s="227"/>
    </row>
    <row r="114" spans="13:20" x14ac:dyDescent="0.3">
      <c r="R114" s="228"/>
      <c r="T114" s="227"/>
    </row>
    <row r="115" spans="13:20" x14ac:dyDescent="0.3">
      <c r="M115" s="224"/>
      <c r="R115" s="228"/>
      <c r="S115" s="226"/>
      <c r="T115" s="227"/>
    </row>
    <row r="116" spans="13:20" x14ac:dyDescent="0.3">
      <c r="R116" s="228"/>
      <c r="T116" s="227"/>
    </row>
    <row r="117" spans="13:20" x14ac:dyDescent="0.3">
      <c r="M117" s="224"/>
      <c r="R117" s="228"/>
      <c r="S117" s="226"/>
      <c r="T117" s="227"/>
    </row>
    <row r="118" spans="13:20" x14ac:dyDescent="0.3">
      <c r="R118" s="228"/>
      <c r="T118" s="227"/>
    </row>
    <row r="119" spans="13:20" x14ac:dyDescent="0.3">
      <c r="M119" s="224"/>
      <c r="R119" s="228"/>
      <c r="S119" s="226"/>
      <c r="T119" s="227"/>
    </row>
    <row r="120" spans="13:20" x14ac:dyDescent="0.3">
      <c r="R120" s="228"/>
      <c r="T120" s="227"/>
    </row>
    <row r="121" spans="13:20" x14ac:dyDescent="0.3">
      <c r="M121" s="224"/>
      <c r="R121" s="228"/>
      <c r="S121" s="226"/>
      <c r="T121" s="227"/>
    </row>
    <row r="122" spans="13:20" x14ac:dyDescent="0.3">
      <c r="R122" s="228"/>
      <c r="T122" s="227"/>
    </row>
    <row r="123" spans="13:20" x14ac:dyDescent="0.3">
      <c r="M123" s="224"/>
      <c r="R123" s="228"/>
      <c r="S123" s="226"/>
      <c r="T123" s="227"/>
    </row>
    <row r="124" spans="13:20" x14ac:dyDescent="0.3">
      <c r="R124" s="228"/>
      <c r="T124" s="227"/>
    </row>
    <row r="125" spans="13:20" x14ac:dyDescent="0.3">
      <c r="M125" s="224"/>
      <c r="R125" s="228"/>
      <c r="S125" s="226"/>
      <c r="T125" s="227"/>
    </row>
    <row r="126" spans="13:20" x14ac:dyDescent="0.3">
      <c r="R126" s="228"/>
      <c r="T126" s="227"/>
    </row>
    <row r="127" spans="13:20" x14ac:dyDescent="0.3">
      <c r="M127" s="224"/>
      <c r="R127" s="228"/>
      <c r="S127" s="226"/>
      <c r="T127" s="227"/>
    </row>
    <row r="128" spans="13:20" x14ac:dyDescent="0.3">
      <c r="R128" s="228"/>
      <c r="T128" s="227"/>
    </row>
    <row r="129" spans="13:20" x14ac:dyDescent="0.3">
      <c r="M129" s="224"/>
      <c r="R129" s="228"/>
      <c r="T129" s="214"/>
    </row>
    <row r="130" spans="13:20" x14ac:dyDescent="0.3">
      <c r="R130" s="228"/>
      <c r="T130" s="227"/>
    </row>
    <row r="131" spans="13:20" x14ac:dyDescent="0.3">
      <c r="M131" s="224"/>
      <c r="R131" s="228"/>
      <c r="T131" s="227"/>
    </row>
    <row r="132" spans="13:20" x14ac:dyDescent="0.3">
      <c r="R132" s="228"/>
      <c r="T132" s="227"/>
    </row>
    <row r="133" spans="13:20" x14ac:dyDescent="0.3">
      <c r="M133" s="224"/>
      <c r="R133" s="228"/>
      <c r="S133" s="226"/>
      <c r="T133" s="227"/>
    </row>
    <row r="134" spans="13:20" x14ac:dyDescent="0.3">
      <c r="R134" s="228"/>
      <c r="T134" s="227"/>
    </row>
    <row r="135" spans="13:20" x14ac:dyDescent="0.3">
      <c r="M135" s="224"/>
      <c r="R135" s="228"/>
      <c r="T135" s="227"/>
    </row>
    <row r="137" spans="13:20" x14ac:dyDescent="0.3">
      <c r="R137" s="213">
        <f>SUM(R89:R135)</f>
        <v>0</v>
      </c>
      <c r="T137" s="226"/>
    </row>
  </sheetData>
  <sheetProtection algorithmName="SHA-512" hashValue="vlFAFW+i0+FXKiqOgPZOr6cgsG/P3A9UI4UAUwIseHuEQeatjRGUIrEFLeBe6XmOrD2tEKfWTMDgZR8HXKtK8A==" saltValue="iV5+44EB2PDVxyDsdLFDXg==" spinCount="100000" sheet="1" objects="1" scenarios="1" selectLockedCells="1" selectUnlockedCells="1"/>
  <mergeCells count="63">
    <mergeCell ref="P47:Q47"/>
    <mergeCell ref="R47:S47"/>
    <mergeCell ref="T47:U47"/>
    <mergeCell ref="V47:W47"/>
    <mergeCell ref="X47:Y47"/>
    <mergeCell ref="Z47:AA47"/>
    <mergeCell ref="T10:U10"/>
    <mergeCell ref="V10:W10"/>
    <mergeCell ref="X10:Y10"/>
    <mergeCell ref="Z10:AA10"/>
    <mergeCell ref="D47:E47"/>
    <mergeCell ref="F47:G47"/>
    <mergeCell ref="H47:I47"/>
    <mergeCell ref="J47:K47"/>
    <mergeCell ref="L47:M47"/>
    <mergeCell ref="N47:O47"/>
    <mergeCell ref="Z8:AA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A7"/>
    <mergeCell ref="D8:E8"/>
    <mergeCell ref="F8:G8"/>
    <mergeCell ref="H8:I8"/>
    <mergeCell ref="J8:K8"/>
    <mergeCell ref="L8:M8"/>
    <mergeCell ref="Z5:AA5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N5:O5"/>
    <mergeCell ref="P5:Q5"/>
    <mergeCell ref="R5:S5"/>
    <mergeCell ref="T5:U5"/>
    <mergeCell ref="V5:W5"/>
    <mergeCell ref="X5:Y5"/>
    <mergeCell ref="L5:M5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4294967292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A</cp:lastModifiedBy>
  <cp:lastPrinted>2020-10-24T11:39:30Z</cp:lastPrinted>
  <dcterms:created xsi:type="dcterms:W3CDTF">2018-12-30T20:21:31Z</dcterms:created>
  <dcterms:modified xsi:type="dcterms:W3CDTF">2021-04-28T09:15:52Z</dcterms:modified>
</cp:coreProperties>
</file>